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60a6b5351cea9033/Documents/Projects/Sales_Dashboard/"/>
    </mc:Choice>
  </mc:AlternateContent>
  <xr:revisionPtr revIDLastSave="16" documentId="8_{491AD7A0-9A12-4089-88DD-ADFD1F8632E8}" xr6:coauthVersionLast="47" xr6:coauthVersionMax="47" xr10:uidLastSave="{A3BDA146-0DE7-43C1-A67B-C36BCA1E3F29}"/>
  <bookViews>
    <workbookView xWindow="-108" yWindow="-108" windowWidth="23256" windowHeight="12456" activeTab="3" xr2:uid="{A4207091-3BEB-44FF-8D67-4A4230ABB694}"/>
  </bookViews>
  <sheets>
    <sheet name="planning" sheetId="1" r:id="rId1"/>
    <sheet name="Main Data" sheetId="2" r:id="rId2"/>
    <sheet name="kpi" sheetId="4" r:id="rId3"/>
    <sheet name="dashboard" sheetId="7" r:id="rId4"/>
  </sheets>
  <definedNames>
    <definedName name="_xlchart.v1.0" hidden="1">kpi!$P$32:$P$35</definedName>
    <definedName name="_xlchart.v1.1" hidden="1">kpi!$Q$31</definedName>
    <definedName name="_xlchart.v1.2" hidden="1">kpi!$Q$32:$Q$35</definedName>
    <definedName name="_xlchart.v1.3" hidden="1">kpi!$A$30:$A$33</definedName>
    <definedName name="_xlchart.v1.4" hidden="1">kpi!$B$29</definedName>
    <definedName name="_xlchart.v1.5" hidden="1">kpi!$B$30:$B$33</definedName>
    <definedName name="_xlchart.v1.6" hidden="1">kpi!$C$29</definedName>
    <definedName name="_xlchart.v1.7" hidden="1">kpi!$C$30:$C$33</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4" l="1"/>
  <c r="C30" i="4"/>
  <c r="B31" i="4"/>
  <c r="C31" i="4"/>
  <c r="B32" i="4"/>
  <c r="C32" i="4"/>
  <c r="B33" i="4"/>
  <c r="C33" i="4"/>
  <c r="B34" i="4"/>
  <c r="AG2" i="4"/>
  <c r="AP16" i="4"/>
  <c r="AO17" i="4"/>
  <c r="N37" i="4"/>
  <c r="N35" i="4"/>
  <c r="N25" i="4"/>
  <c r="M28" i="4"/>
  <c r="N28" i="4"/>
  <c r="N34" i="4"/>
  <c r="H2" i="4"/>
  <c r="H16" i="4"/>
  <c r="H15" i="4"/>
  <c r="N24" i="4"/>
  <c r="H18" i="4"/>
  <c r="M33" i="4"/>
  <c r="N31" i="4"/>
  <c r="R11" i="4"/>
  <c r="I16" i="4"/>
  <c r="I15" i="4"/>
  <c r="N23" i="4"/>
  <c r="N32" i="4"/>
  <c r="M35" i="4"/>
  <c r="M24" i="4"/>
  <c r="M29" i="4"/>
  <c r="N29" i="4"/>
  <c r="M30" i="4"/>
  <c r="Q10" i="4"/>
  <c r="I17" i="4"/>
  <c r="N36" i="4"/>
  <c r="N27" i="4"/>
  <c r="H14" i="4"/>
  <c r="M34" i="4"/>
  <c r="Q11" i="4"/>
  <c r="A2" i="4"/>
  <c r="M23" i="4"/>
  <c r="M36" i="4"/>
  <c r="H17" i="4"/>
  <c r="N26" i="4"/>
  <c r="D2" i="4"/>
  <c r="M31" i="4"/>
  <c r="I14" i="4"/>
  <c r="M37" i="4"/>
  <c r="A10" i="4"/>
  <c r="N30" i="4"/>
  <c r="I18" i="4"/>
  <c r="M32" i="4"/>
  <c r="M26" i="4"/>
  <c r="D10" i="4"/>
  <c r="M27" i="4"/>
  <c r="M25" i="4"/>
  <c r="N33" i="4"/>
  <c r="R10" i="4"/>
  <c r="Q33" i="4"/>
  <c r="Q35" i="4"/>
  <c r="Q32" i="4"/>
  <c r="Q34" i="4"/>
  <c r="Q12" i="4" l="1"/>
  <c r="Q36" i="4"/>
  <c r="I19" i="4"/>
  <c r="H19" i="4"/>
  <c r="M38" i="4"/>
  <c r="N38" i="4"/>
</calcChain>
</file>

<file path=xl/sharedStrings.xml><?xml version="1.0" encoding="utf-8"?>
<sst xmlns="http://schemas.openxmlformats.org/spreadsheetml/2006/main" count="120210" uniqueCount="32993">
  <si>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</si>
  <si>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</si>
  <si>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</si>
  <si>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</si>
  <si>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</si>
  <si>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</si>
  <si>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</si>
  <si>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</si>
  <si>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</si>
  <si>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</si>
  <si>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</si>
  <si>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</si>
  <si>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</si>
  <si>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</si>
  <si>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</si>
  <si>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</si>
  <si>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</si>
  <si>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</si>
  <si>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</si>
  <si>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</si>
  <si>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</si>
  <si>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</si>
  <si>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</si>
  <si>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</si>
  <si>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</si>
  <si>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</si>
  <si>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</si>
  <si>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</si>
  <si>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</si>
  <si>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</si>
  <si>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</si>
  <si>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</si>
  <si>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</si>
  <si>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</si>
  <si>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</si>
  <si>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</si>
  <si>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</si>
  <si>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</si>
  <si>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</si>
  <si>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</si>
  <si>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</si>
  <si>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</si>
  <si>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</si>
  <si>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</si>
  <si>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</si>
  <si>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</si>
  <si>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</si>
  <si>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</si>
  <si>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</si>
  <si>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</si>
  <si>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</si>
  <si>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</si>
  <si>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</si>
  <si>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</si>
  <si>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</si>
  <si>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</si>
  <si>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</si>
  <si>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</si>
  <si>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</si>
  <si>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</si>
  <si>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</si>
  <si>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</si>
  <si>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</si>
  <si>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</si>
  <si>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</si>
  <si>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</si>
  <si>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</si>
  <si>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</si>
  <si>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</si>
  <si>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</si>
  <si>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</si>
  <si>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</si>
  <si>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</si>
  <si>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</si>
  <si>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</si>
  <si>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</si>
  <si>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</si>
  <si>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</si>
  <si>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</si>
  <si>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</si>
  <si>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</si>
  <si>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</si>
  <si>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</si>
  <si>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</si>
  <si>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</si>
  <si>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</si>
  <si>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</si>
  <si>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</si>
  <si>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</si>
  <si>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</si>
  <si>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</si>
  <si>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</si>
  <si>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</si>
  <si>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</si>
  <si>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</si>
  <si>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</si>
  <si>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</si>
  <si>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</si>
  <si>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</si>
  <si>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</si>
  <si>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</si>
  <si>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</si>
  <si>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</si>
  <si>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</si>
  <si>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</si>
  <si>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</si>
  <si>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</si>
  <si>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</si>
  <si>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</si>
  <si>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</si>
  <si>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</si>
  <si>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</si>
  <si>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</si>
  <si>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</si>
  <si>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</si>
  <si>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</si>
  <si>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</si>
  <si>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</si>
  <si>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</si>
  <si>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</si>
  <si>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</si>
  <si>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</si>
  <si>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</si>
  <si>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</si>
  <si>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</si>
  <si>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</si>
  <si>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</si>
  <si>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</si>
  <si>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</si>
  <si>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</si>
  <si>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</si>
  <si>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</si>
  <si>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</si>
  <si>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</si>
  <si>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</si>
  <si>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</si>
  <si>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</si>
  <si>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</si>
  <si>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</si>
  <si>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</si>
  <si>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</si>
  <si>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</si>
  <si>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</si>
  <si>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</si>
  <si>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</si>
  <si>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</si>
  <si>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</si>
  <si>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</si>
  <si>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</si>
  <si>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</si>
  <si>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</si>
  <si>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</si>
  <si>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</si>
  <si>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</si>
  <si>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</si>
  <si>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</si>
  <si>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</si>
  <si>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</si>
  <si>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</si>
  <si>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</si>
  <si>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</si>
  <si>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</si>
  <si>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</si>
  <si>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</si>
  <si>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</si>
  <si>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</si>
  <si>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</si>
  <si>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</si>
  <si>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</si>
  <si>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</si>
  <si>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</si>
  <si>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</si>
  <si>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</si>
  <si>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</si>
  <si>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</si>
  <si>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</si>
  <si>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</si>
  <si>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</si>
  <si>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</si>
  <si>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</si>
  <si>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</si>
  <si>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</si>
  <si>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</si>
  <si>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</si>
  <si>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</si>
  <si>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</si>
  <si>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</si>
  <si>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</si>
  <si>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</si>
  <si>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</si>
  <si>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</si>
  <si>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</si>
  <si>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</si>
  <si>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</si>
  <si>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</si>
  <si>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</si>
  <si>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</si>
  <si>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</si>
  <si>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</si>
  <si>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</si>
  <si>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</si>
  <si>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</si>
  <si>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</si>
  <si>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</si>
  <si>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</si>
  <si>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</si>
  <si>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</si>
  <si>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</si>
  <si>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</si>
  <si>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</si>
  <si>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</si>
  <si>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</si>
  <si>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</si>
  <si>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</si>
  <si>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</si>
  <si>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</si>
  <si>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</si>
  <si>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</si>
  <si>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</si>
  <si>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</si>
  <si>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</si>
  <si>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</si>
  <si>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</si>
  <si>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</si>
  <si>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</si>
  <si>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</si>
  <si>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</si>
  <si>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</si>
  <si>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</si>
  <si>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</si>
  <si>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</si>
  <si>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</si>
  <si>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</si>
  <si>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</si>
  <si>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</si>
  <si>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</si>
  <si>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</si>
  <si>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</si>
  <si>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</si>
  <si>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</si>
  <si>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</si>
  <si>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</si>
  <si>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</si>
  <si>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</si>
  <si>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</si>
  <si>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</si>
  <si>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</si>
  <si>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</si>
  <si>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</si>
  <si>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</si>
  <si>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</si>
  <si>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</si>
  <si>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</si>
  <si>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</si>
  <si>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</si>
  <si>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</si>
  <si>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</si>
  <si>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</si>
  <si>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</si>
  <si>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</si>
  <si>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</si>
  <si>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</si>
  <si>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</si>
  <si>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</si>
  <si>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</si>
  <si>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</si>
  <si>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</si>
  <si>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</si>
  <si>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</si>
  <si>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</si>
  <si>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</si>
  <si>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</si>
  <si>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</si>
  <si>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</si>
  <si>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</si>
  <si>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</si>
  <si>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</si>
  <si>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</si>
  <si>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</si>
  <si>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</si>
  <si>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</si>
  <si>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</si>
  <si>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</si>
  <si>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</si>
  <si>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</si>
  <si>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</si>
  <si>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</si>
  <si>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</si>
  <si>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</si>
  <si>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</si>
  <si>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</si>
  <si>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</si>
  <si>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</si>
  <si>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</si>
  <si>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</si>
  <si>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</si>
  <si>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</si>
  <si>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</si>
  <si>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</si>
  <si>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</si>
  <si>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</si>
  <si>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</si>
  <si>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</si>
  <si>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</si>
  <si>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</si>
  <si>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</si>
  <si>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</si>
  <si>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</si>
  <si>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</si>
  <si>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</si>
  <si>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</si>
  <si>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</si>
  <si>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</si>
  <si>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</si>
  <si>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</si>
  <si>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</si>
  <si>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</si>
  <si>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</si>
  <si>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</si>
  <si>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</si>
  <si>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</si>
  <si>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</si>
  <si>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</si>
  <si>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</si>
  <si>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</si>
  <si>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</si>
  <si>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</si>
  <si>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</si>
  <si>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</si>
  <si>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</si>
  <si>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</si>
  <si>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</si>
  <si>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</si>
  <si>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</si>
  <si>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</si>
  <si>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</si>
  <si>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</si>
  <si>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</si>
  <si>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</si>
  <si>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</si>
  <si>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</si>
  <si>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</si>
  <si>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</si>
  <si>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</si>
  <si>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</si>
  <si>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</si>
  <si>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</si>
  <si>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</si>
  <si>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</si>
  <si>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</si>
  <si>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</si>
  <si>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</si>
  <si>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</si>
  <si>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</si>
  <si>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</si>
  <si>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</si>
  <si>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</si>
  <si>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</si>
  <si>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</si>
  <si>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</si>
  <si>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</si>
  <si>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</si>
  <si>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</si>
  <si>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</si>
  <si>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</si>
  <si>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</si>
  <si>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</si>
  <si>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</si>
  <si>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</si>
  <si>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</si>
  <si>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</si>
  <si>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</si>
  <si>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</si>
  <si>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</si>
  <si>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</si>
  <si>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</si>
  <si>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</si>
  <si>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</si>
  <si>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</si>
  <si>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</si>
  <si>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</si>
  <si>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</si>
  <si>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</si>
  <si>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</si>
  <si>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</si>
  <si>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</si>
  <si>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</si>
  <si>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</si>
  <si>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</si>
  <si>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</si>
  <si>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</si>
  <si>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</si>
  <si>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</si>
  <si>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</si>
  <si>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</si>
  <si>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</si>
  <si>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</si>
  <si>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</si>
  <si>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</si>
  <si>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</si>
  <si>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</si>
  <si>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</si>
  <si>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</si>
  <si>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</si>
  <si>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</si>
  <si>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</si>
  <si>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</si>
  <si>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</si>
  <si>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</si>
  <si>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</si>
  <si>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</si>
  <si>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</si>
  <si>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</si>
  <si>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</si>
  <si>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</si>
  <si>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</si>
  <si>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</si>
  <si>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</si>
  <si>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</si>
  <si>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</si>
  <si>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</si>
  <si>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</si>
  <si>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</si>
  <si>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</si>
  <si>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</si>
  <si>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</si>
  <si>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</si>
  <si>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</si>
  <si>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</si>
  <si>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</si>
  <si>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</si>
  <si>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</si>
  <si>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</si>
  <si>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</si>
  <si>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</si>
  <si>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</si>
  <si>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</si>
  <si>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</si>
  <si>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</si>
  <si>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</si>
  <si>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</si>
  <si>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</si>
  <si>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</si>
  <si>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</si>
  <si>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</si>
  <si>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</si>
  <si>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</si>
  <si>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</si>
  <si>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</si>
  <si>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</si>
  <si>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</si>
  <si>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</si>
  <si>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</si>
  <si>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</si>
  <si>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</si>
  <si>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</si>
  <si>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</si>
  <si>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</si>
  <si>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</si>
  <si>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</si>
  <si>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</si>
  <si>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</si>
  <si>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</si>
  <si>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</si>
  <si>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</si>
  <si>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</si>
  <si>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</si>
  <si>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</si>
  <si>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</si>
  <si>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</si>
  <si>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</si>
  <si>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</si>
  <si>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</si>
  <si>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</si>
  <si>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</si>
  <si>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</si>
  <si>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</si>
  <si>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</si>
  <si>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</si>
  <si>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</si>
  <si>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</si>
  <si>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</si>
  <si>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</si>
  <si>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</si>
  <si>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</si>
  <si>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</si>
  <si>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</si>
  <si>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</si>
  <si>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</si>
  <si>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</si>
  <si>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</si>
  <si>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</si>
  <si>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</si>
  <si>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</si>
  <si>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</si>
  <si>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</si>
  <si>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</si>
  <si>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</si>
  <si>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</si>
  <si>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</si>
  <si>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</si>
  <si>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</si>
  <si>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</si>
  <si>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</si>
  <si>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</si>
  <si>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</si>
  <si>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</si>
  <si>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</si>
  <si>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</si>
  <si>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</si>
  <si>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</si>
  <si>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</si>
  <si>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</si>
  <si>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</si>
  <si>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</si>
  <si>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</si>
  <si>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</si>
  <si>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</si>
  <si>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</si>
  <si>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</si>
  <si>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</si>
  <si>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</si>
  <si>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</si>
  <si>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</si>
  <si>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</si>
  <si>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</si>
  <si>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</si>
  <si>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</si>
  <si>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</si>
  <si>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</si>
  <si>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</si>
  <si>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</si>
  <si>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</si>
  <si>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</si>
  <si>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</si>
  <si>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</si>
  <si>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</si>
  <si>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</si>
  <si>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</si>
  <si>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</si>
  <si>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</si>
  <si>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</si>
  <si>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</si>
  <si>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</si>
  <si>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</si>
  <si>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</si>
  <si>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</si>
  <si>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</si>
  <si>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</si>
  <si>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</si>
  <si>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</si>
  <si>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</si>
  <si>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</si>
  <si>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</si>
  <si>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</si>
  <si>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</si>
  <si>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</si>
  <si>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</si>
  <si>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</si>
  <si>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</si>
  <si>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</si>
  <si>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</si>
  <si>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</si>
  <si>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</si>
  <si>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</si>
  <si>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</si>
  <si>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</si>
  <si>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</si>
  <si>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</si>
  <si>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</si>
  <si>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</si>
  <si>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</si>
  <si>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</si>
  <si>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</si>
  <si>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</si>
  <si>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</si>
  <si>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</si>
  <si>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</si>
  <si>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</si>
  <si>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</si>
  <si>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</si>
  <si>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</si>
  <si>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</si>
  <si>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</si>
  <si>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</si>
  <si>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</si>
  <si>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</si>
  <si>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</si>
  <si>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</si>
  <si>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</si>
  <si>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</si>
  <si>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</si>
  <si>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</si>
  <si>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</si>
  <si>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</si>
  <si>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</si>
  <si>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</si>
  <si>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</si>
  <si>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</si>
  <si>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</si>
  <si>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</si>
  <si>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</si>
  <si>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</si>
  <si>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</si>
  <si>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</si>
  <si>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</si>
  <si>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</si>
  <si>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</si>
  <si>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</si>
  <si>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</si>
  <si>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</si>
  <si>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</si>
  <si>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</si>
  <si>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</si>
  <si>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</si>
  <si>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</si>
  <si>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</si>
  <si>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</si>
  <si>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</si>
  <si>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</si>
  <si>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</si>
  <si>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</si>
  <si>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</si>
  <si>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</si>
  <si>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</si>
  <si>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</si>
  <si>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</si>
  <si>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</si>
  <si>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</si>
  <si>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</si>
  <si>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</si>
  <si>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</si>
  <si>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</si>
  <si>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</si>
  <si>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</si>
  <si>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</si>
  <si>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</si>
  <si>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</si>
  <si>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</si>
  <si>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</si>
  <si>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</si>
  <si>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</si>
  <si>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</si>
  <si>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</si>
  <si>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</si>
  <si>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</si>
  <si>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</si>
  <si>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</si>
  <si>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</si>
  <si>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</si>
  <si>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</si>
  <si>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</si>
  <si>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</si>
  <si>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</si>
  <si>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</si>
  <si>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</si>
  <si>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</si>
  <si>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</si>
  <si>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</si>
  <si>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</si>
  <si>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</si>
  <si>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</si>
  <si>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</si>
  <si>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</si>
  <si>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</si>
  <si>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</si>
  <si>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</si>
  <si>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</si>
  <si>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</si>
  <si>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</si>
  <si>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</si>
  <si>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</si>
  <si>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</si>
  <si>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</si>
  <si>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</si>
  <si>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</si>
  <si>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</si>
  <si>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</si>
  <si>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</si>
  <si>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</si>
  <si>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</si>
  <si>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</si>
  <si>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</si>
  <si>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</si>
  <si>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</si>
  <si>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</si>
  <si>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</si>
  <si>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</si>
  <si>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</si>
  <si>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</si>
  <si>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</si>
  <si>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</si>
  <si>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</si>
  <si>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</si>
  <si>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</si>
  <si>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</si>
  <si>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</si>
  <si>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</si>
  <si>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</si>
  <si>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</si>
  <si>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</si>
  <si>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</si>
  <si>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</si>
  <si>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</si>
  <si>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</si>
  <si>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</si>
  <si>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</si>
  <si>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</si>
  <si>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</si>
  <si>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</si>
  <si>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</si>
  <si>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</si>
  <si>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</si>
  <si>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</si>
  <si>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</si>
  <si>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</si>
  <si>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</si>
  <si>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</si>
  <si>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</si>
  <si>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</si>
  <si>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</si>
  <si>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</si>
  <si>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</si>
  <si>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</si>
  <si>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</si>
  <si>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</si>
  <si>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</si>
  <si>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</si>
  <si>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</si>
  <si>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</si>
  <si>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</si>
  <si>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</si>
  <si>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</si>
  <si>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</si>
  <si>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</si>
  <si>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</si>
  <si>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</si>
  <si>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</si>
  <si>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</si>
  <si>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</si>
  <si>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</si>
  <si>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</si>
  <si>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</si>
  <si>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</si>
  <si>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</si>
  <si>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</si>
  <si>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</si>
  <si>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</si>
  <si>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</si>
  <si>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</si>
  <si>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</si>
  <si>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</si>
  <si>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</si>
  <si>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</si>
  <si>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</si>
  <si>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</si>
  <si>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</si>
  <si>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</si>
  <si>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</si>
  <si>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</si>
  <si>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</si>
  <si>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</si>
  <si>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</si>
  <si>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</si>
  <si>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</si>
  <si>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</si>
  <si>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</si>
  <si>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</si>
  <si>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</si>
  <si>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</si>
  <si>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</si>
  <si>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</si>
  <si>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</si>
  <si>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</si>
  <si>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</si>
  <si>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</si>
  <si>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</si>
  <si>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</si>
  <si>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</si>
  <si>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</si>
  <si>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</si>
  <si>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</si>
  <si>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</si>
  <si>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</si>
  <si>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</si>
  <si>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</si>
  <si>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</si>
  <si>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</si>
  <si>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</si>
  <si>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</si>
  <si>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</si>
  <si>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</si>
  <si>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</si>
  <si>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</si>
  <si>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</si>
  <si>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</si>
  <si>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</si>
  <si>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</si>
  <si>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</si>
  <si>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</si>
  <si>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</si>
  <si>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</si>
  <si>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</si>
  <si>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</si>
  <si>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</si>
  <si>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</si>
  <si>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</si>
  <si>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</si>
  <si>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</si>
  <si>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</si>
  <si>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</si>
  <si>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</si>
  <si>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</si>
  <si>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</si>
  <si>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</si>
  <si>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</si>
  <si>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</si>
  <si>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</si>
  <si>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</si>
  <si>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</si>
  <si>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</si>
  <si>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</si>
  <si>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</si>
  <si>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</si>
  <si>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</si>
  <si>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</si>
  <si>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</si>
  <si>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</si>
  <si>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</si>
  <si>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</si>
  <si>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</si>
  <si>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</si>
  <si>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</si>
  <si>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</si>
  <si>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</si>
  <si>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</si>
  <si>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</si>
  <si>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</si>
  <si>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</si>
  <si>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</si>
  <si>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</si>
  <si>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</si>
  <si>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</si>
  <si>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</si>
  <si>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</si>
  <si>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</si>
  <si>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</si>
  <si>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</si>
  <si>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</si>
  <si>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</si>
  <si>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</si>
  <si>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</si>
  <si>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</si>
  <si>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</si>
  <si>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</si>
  <si>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</si>
  <si>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</si>
  <si>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</si>
  <si>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</si>
  <si>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</si>
  <si>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</si>
  <si>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</si>
  <si>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</si>
  <si>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</si>
  <si>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</si>
  <si>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</si>
  <si>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</si>
  <si>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</si>
  <si>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</si>
  <si>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</si>
  <si>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</si>
  <si>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</si>
  <si>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</si>
  <si>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</si>
  <si>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</si>
  <si>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</si>
  <si>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</si>
  <si>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</si>
  <si>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</si>
  <si>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</si>
  <si>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</si>
  <si>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</si>
  <si>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</si>
  <si>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</si>
  <si>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</si>
  <si>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</si>
  <si>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</si>
  <si>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</si>
  <si>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</si>
  <si>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</si>
  <si>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</si>
  <si>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</si>
  <si>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</si>
  <si>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</si>
  <si>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</si>
  <si>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</si>
  <si>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</si>
  <si>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</si>
  <si>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</si>
  <si>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</si>
  <si>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</si>
  <si>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</si>
  <si>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</si>
  <si>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</si>
  <si>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</si>
  <si>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</si>
  <si>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</si>
  <si>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</si>
  <si>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</si>
  <si>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</si>
  <si>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</si>
  <si>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</si>
  <si>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</si>
  <si>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</si>
  <si>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</si>
  <si>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</si>
  <si>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</si>
  <si>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</si>
  <si>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</si>
  <si>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</si>
  <si>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</si>
  <si>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</si>
  <si>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</si>
  <si>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</si>
  <si>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</si>
  <si>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</si>
  <si>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</si>
  <si>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</si>
  <si>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</si>
  <si>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</si>
  <si>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</si>
  <si>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</si>
  <si>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</si>
  <si>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</si>
  <si>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</si>
  <si>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</si>
  <si>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</si>
  <si>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</si>
  <si>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</si>
  <si>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</si>
  <si>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</si>
  <si>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</si>
  <si>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</si>
  <si>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</si>
  <si>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</si>
  <si>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</si>
  <si>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</si>
  <si>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</si>
  <si>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</si>
  <si>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</si>
  <si>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</si>
  <si>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</si>
  <si>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</si>
  <si>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</si>
  <si>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</si>
  <si>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</si>
  <si>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</si>
  <si>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</si>
  <si>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</si>
  <si>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</si>
  <si>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</si>
  <si>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</si>
  <si>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</si>
  <si>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</si>
  <si>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</si>
  <si>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</si>
  <si>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</si>
  <si>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</si>
  <si>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</si>
  <si>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</si>
  <si>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</si>
  <si>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</si>
  <si>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</si>
  <si>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</si>
  <si>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</si>
  <si>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</si>
  <si>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</si>
  <si>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</si>
  <si>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</si>
  <si>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</si>
  <si>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</si>
  <si>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</si>
  <si>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</si>
  <si>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</si>
  <si>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</si>
  <si>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</si>
  <si>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</si>
  <si>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</si>
  <si>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</si>
  <si>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</si>
  <si>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</si>
  <si>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</si>
  <si>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</si>
  <si>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</si>
  <si>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</si>
  <si>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</si>
  <si>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</si>
  <si>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</si>
  <si>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</si>
  <si>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</si>
  <si>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</si>
  <si>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</si>
  <si>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</si>
  <si>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</si>
  <si>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</si>
  <si>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</si>
  <si>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</si>
  <si>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</si>
  <si>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</si>
  <si>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</si>
  <si>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</si>
  <si>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</si>
  <si>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</si>
  <si>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</si>
  <si>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</si>
  <si>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</si>
  <si>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</si>
  <si>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</si>
  <si>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</si>
  <si>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</si>
  <si>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</si>
  <si>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</si>
  <si>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</si>
  <si>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</si>
  <si>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</si>
  <si>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</si>
  <si>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</si>
  <si>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</si>
  <si>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</si>
  <si>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</si>
  <si>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</si>
  <si>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</si>
  <si>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</si>
  <si>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</si>
  <si>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</si>
  <si>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</si>
  <si>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</si>
  <si>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</si>
  <si>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</si>
  <si>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</si>
  <si>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</si>
  <si>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</si>
  <si>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</si>
  <si>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</si>
  <si>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</si>
  <si>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</si>
  <si>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</si>
  <si>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</si>
  <si>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</si>
  <si>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</si>
  <si>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</si>
  <si>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</si>
  <si>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</si>
  <si>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</si>
  <si>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</si>
  <si>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</si>
  <si>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</si>
  <si>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</si>
  <si>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</si>
  <si>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</si>
  <si>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</si>
  <si>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</si>
  <si>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</si>
  <si>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</si>
  <si>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</si>
  <si>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</si>
  <si>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</si>
  <si>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</si>
  <si>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</si>
  <si>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</si>
  <si>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</si>
  <si>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</si>
  <si>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</si>
  <si>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</si>
  <si>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</si>
  <si>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</si>
  <si>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</si>
  <si>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</si>
  <si>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</si>
  <si>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</si>
  <si>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</si>
  <si>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</si>
  <si>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</si>
  <si>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</si>
  <si>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</si>
  <si>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</si>
  <si>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</si>
  <si>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</si>
  <si>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</si>
  <si>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</si>
  <si>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</si>
  <si>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</si>
  <si>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</si>
  <si>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</si>
  <si>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</si>
  <si>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</si>
  <si>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</si>
  <si>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</si>
  <si>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</si>
  <si>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</si>
  <si>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</si>
  <si>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</si>
  <si>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</si>
  <si>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</si>
  <si>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</si>
  <si>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</si>
  <si>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</si>
  <si>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</si>
  <si>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</si>
  <si>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</si>
  <si>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</si>
  <si>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</si>
  <si>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</si>
  <si>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</si>
  <si>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</si>
  <si>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</si>
  <si>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</si>
  <si>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</si>
  <si>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</si>
  <si>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</si>
  <si>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</si>
  <si>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</si>
  <si>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</si>
  <si>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</si>
  <si>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</si>
  <si>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</si>
  <si>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</si>
  <si>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</si>
  <si>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</si>
  <si>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</si>
  <si>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</si>
  <si>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</si>
  <si>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</si>
  <si>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</si>
  <si>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</si>
  <si>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</si>
  <si>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</si>
  <si>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</si>
  <si>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</si>
  <si>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</si>
  <si>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</si>
  <si>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</si>
  <si>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</si>
  <si>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</si>
  <si>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</si>
  <si>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</si>
  <si>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</si>
  <si>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</si>
  <si>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</si>
  <si>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</si>
  <si>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</si>
  <si>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</si>
  <si>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</si>
  <si>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</si>
  <si>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</si>
  <si>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</si>
  <si>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</si>
  <si>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</si>
  <si>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</si>
  <si>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</si>
  <si>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</si>
  <si>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</si>
  <si>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</si>
  <si>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</si>
  <si>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</si>
  <si>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</si>
  <si>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</si>
  <si>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</si>
  <si>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</si>
  <si>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</si>
  <si>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</si>
  <si>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</si>
  <si>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</si>
  <si>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</si>
  <si>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</si>
  <si>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</si>
  <si>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</si>
  <si>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</si>
  <si>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</si>
  <si>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</si>
  <si>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</si>
  <si>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</si>
  <si>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</si>
  <si>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</si>
  <si>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</si>
  <si>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</si>
  <si>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</si>
  <si>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</si>
  <si>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</si>
  <si>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</si>
  <si>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</si>
  <si>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</si>
  <si>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</si>
  <si>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</si>
  <si>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</si>
  <si>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</si>
  <si>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</si>
  <si>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</si>
  <si>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</si>
  <si>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</si>
  <si>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</si>
  <si>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</si>
  <si>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</si>
  <si>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</si>
  <si>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</si>
  <si>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</si>
  <si>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</si>
  <si>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</si>
  <si>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</si>
  <si>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</si>
  <si>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</si>
  <si>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</si>
  <si>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</si>
  <si>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</si>
  <si>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</si>
  <si>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</si>
  <si>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</si>
  <si>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</si>
  <si>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</si>
  <si>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</si>
  <si>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</si>
  <si>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</si>
  <si>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</si>
  <si>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</si>
  <si>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</si>
  <si>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</si>
  <si>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</si>
  <si>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</si>
  <si>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</si>
  <si>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</si>
  <si>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</si>
  <si>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</si>
  <si>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</si>
  <si>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</si>
  <si>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</si>
  <si>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</si>
  <si>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</si>
  <si>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</si>
  <si>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</si>
  <si>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</si>
  <si>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</si>
  <si>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</si>
  <si>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</si>
  <si>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</si>
  <si>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</si>
  <si>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</si>
  <si>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</si>
  <si>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</si>
  <si>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</si>
  <si>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</si>
  <si>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</si>
  <si>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</si>
  <si>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</si>
  <si>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</si>
  <si>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</si>
  <si>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</si>
  <si>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</si>
  <si>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</si>
  <si>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</si>
  <si>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</si>
  <si>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</si>
  <si>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</si>
  <si>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</si>
  <si>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</si>
  <si>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</si>
  <si>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</si>
  <si>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</si>
  <si>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</si>
  <si>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</si>
  <si>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</si>
  <si>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</si>
  <si>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</si>
  <si>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</si>
  <si>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</si>
  <si>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</si>
  <si>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</si>
  <si>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</si>
  <si>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</si>
  <si>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</si>
  <si>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</si>
  <si>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</si>
  <si>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</si>
  <si>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</si>
  <si>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</si>
  <si>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</si>
  <si>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</si>
  <si>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</si>
  <si>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</si>
  <si>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</si>
  <si>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</si>
  <si>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</si>
  <si>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</si>
  <si>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</si>
  <si>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</si>
  <si>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</si>
  <si>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</si>
  <si>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</si>
  <si>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</si>
  <si>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</si>
  <si>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</si>
  <si>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</si>
  <si>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</si>
  <si>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</si>
  <si>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</si>
  <si>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</si>
  <si>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</si>
  <si>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</si>
  <si>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</si>
  <si>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</si>
  <si>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</si>
  <si>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</si>
  <si>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</si>
  <si>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</si>
  <si>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</si>
  <si>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</si>
  <si>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</si>
  <si>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</si>
  <si>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</si>
  <si>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</si>
  <si>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</si>
  <si>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</si>
  <si>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</si>
  <si>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</si>
  <si>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</si>
  <si>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</si>
  <si>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</si>
  <si>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</si>
  <si>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</si>
  <si>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</si>
  <si>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</si>
  <si>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</si>
  <si>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</si>
  <si>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</si>
  <si>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</si>
  <si>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</si>
  <si>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</si>
  <si>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</si>
  <si>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</si>
  <si>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</si>
  <si>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</si>
  <si>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</si>
  <si>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</si>
  <si>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</si>
  <si>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</si>
  <si>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</si>
  <si>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</si>
  <si>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</si>
  <si>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</si>
  <si>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</si>
  <si>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</si>
  <si>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</si>
  <si>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</si>
  <si>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</si>
  <si>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</si>
  <si>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</si>
  <si>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</si>
  <si>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</si>
  <si>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</si>
  <si>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</si>
  <si>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</si>
  <si>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</si>
  <si>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</si>
  <si>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</si>
  <si>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</si>
  <si>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</si>
  <si>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</si>
  <si>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</si>
  <si>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</si>
  <si>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</si>
  <si>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</si>
  <si>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</si>
  <si>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</si>
  <si>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</si>
  <si>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</si>
  <si>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</si>
  <si>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</si>
  <si>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</si>
  <si>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</si>
  <si>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</si>
  <si>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</si>
  <si>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</si>
  <si>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</si>
  <si>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</si>
  <si>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</si>
  <si>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</si>
  <si>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</si>
  <si>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</si>
  <si>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</si>
  <si>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</si>
  <si>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</si>
  <si>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</si>
  <si>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</si>
  <si>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</si>
  <si>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</si>
  <si>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</si>
  <si>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</si>
  <si>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</si>
  <si>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</si>
  <si>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</si>
  <si>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</si>
  <si>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</si>
  <si>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</si>
  <si>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</si>
  <si>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</si>
  <si>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</si>
  <si>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</si>
  <si>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</si>
  <si>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</si>
  <si>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</si>
  <si>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</si>
  <si>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</si>
  <si>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</si>
  <si>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</si>
  <si>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</si>
  <si>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</si>
  <si>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</si>
  <si>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</si>
  <si>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</si>
  <si>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</si>
  <si>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</si>
  <si>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</si>
  <si>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</si>
  <si>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</si>
  <si>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</si>
  <si>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</si>
  <si>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</si>
  <si>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</si>
  <si>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</si>
  <si>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</si>
  <si>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</si>
  <si>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</si>
  <si>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</si>
  <si>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</si>
  <si>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</si>
  <si>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</si>
  <si>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</si>
  <si>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</si>
  <si>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</si>
  <si>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</si>
  <si>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</si>
  <si>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</si>
  <si>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</si>
  <si>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</si>
  <si>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</si>
  <si>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</si>
  <si>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</si>
  <si>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</si>
  <si>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</si>
  <si>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</si>
  <si>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</si>
  <si>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</si>
  <si>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</si>
  <si>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</si>
  <si>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</si>
  <si>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</si>
  <si>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</si>
  <si>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</si>
  <si>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</si>
  <si>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</si>
  <si>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</si>
  <si>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</si>
  <si>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</si>
  <si>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</si>
  <si>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</si>
  <si>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</si>
  <si>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</si>
  <si>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</si>
  <si>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</si>
  <si>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</si>
  <si>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</si>
  <si>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</si>
  <si>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</si>
  <si>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</si>
  <si>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</si>
  <si>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</si>
  <si>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</si>
  <si>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</si>
  <si>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</si>
  <si>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</si>
  <si>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</si>
  <si>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</si>
  <si>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</si>
  <si>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</si>
  <si>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</si>
  <si>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</si>
  <si>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</si>
  <si>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</si>
  <si>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</si>
  <si>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</si>
  <si>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</si>
  <si>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</si>
  <si>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</si>
  <si>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</si>
  <si>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</si>
  <si>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</si>
  <si>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</si>
  <si>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</si>
  <si>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</si>
  <si>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</si>
  <si>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</si>
  <si>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</si>
  <si>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</si>
  <si>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</si>
  <si>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</si>
  <si>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</si>
  <si>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</si>
  <si>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</si>
  <si>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</si>
  <si>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</si>
  <si>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</si>
  <si>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</si>
  <si>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</si>
  <si>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</si>
  <si>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</si>
  <si>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</si>
  <si>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</si>
  <si>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</si>
  <si>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</si>
  <si>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</si>
  <si>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</si>
  <si>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</si>
  <si>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</si>
  <si>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</si>
  <si>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</si>
  <si>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</si>
  <si>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</si>
  <si>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</si>
  <si>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</si>
  <si>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</si>
  <si>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</si>
  <si>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</si>
  <si>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</si>
  <si>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</si>
  <si>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</si>
  <si>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</si>
  <si>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</si>
  <si>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</si>
  <si>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</si>
  <si>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</si>
  <si>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</si>
  <si>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</si>
  <si>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</si>
  <si>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</si>
  <si>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</si>
  <si>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</si>
  <si>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</si>
  <si>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</si>
  <si>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</si>
  <si>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</si>
  <si>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</si>
  <si>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</si>
  <si>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</si>
  <si>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</si>
  <si>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</si>
  <si>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</si>
  <si>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</si>
  <si>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</si>
  <si>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</si>
  <si>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</si>
  <si>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</si>
  <si>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</si>
  <si>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</si>
  <si>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</si>
  <si>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</si>
  <si>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</si>
  <si>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</si>
  <si>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</si>
  <si>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</si>
  <si>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</si>
  <si>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</si>
  <si>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</si>
  <si>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</si>
  <si>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</si>
  <si>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</si>
  <si>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</si>
  <si>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</si>
  <si>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</si>
  <si>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</si>
  <si>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</si>
  <si>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</si>
  <si>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</si>
  <si>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</si>
  <si>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</si>
  <si>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</si>
  <si>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</si>
  <si>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</si>
  <si>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</si>
  <si>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</si>
  <si>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</si>
  <si>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</si>
  <si>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</si>
  <si>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</si>
  <si>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</si>
  <si>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</si>
  <si>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</si>
  <si>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</si>
  <si>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</si>
  <si>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</si>
  <si>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</si>
  <si>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</si>
  <si>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</si>
  <si>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</si>
  <si>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</si>
  <si>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</si>
  <si>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</si>
  <si>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</si>
  <si>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</si>
  <si>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</si>
  <si>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</si>
  <si>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</si>
  <si>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</si>
  <si>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</si>
  <si>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</si>
  <si>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</si>
  <si>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</si>
  <si>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</si>
  <si>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</si>
  <si>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</si>
  <si>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</si>
  <si>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</si>
  <si>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</si>
  <si>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</si>
  <si>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</si>
  <si>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</si>
  <si>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</si>
  <si>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</si>
  <si>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</si>
  <si>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</si>
  <si>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</si>
  <si>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</si>
  <si>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</si>
  <si>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</si>
  <si>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</si>
  <si>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</si>
  <si>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</si>
  <si>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</si>
  <si>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</si>
  <si>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</si>
  <si>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</si>
  <si>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</si>
  <si>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</si>
  <si>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</si>
  <si>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</si>
  <si>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</si>
  <si>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</si>
  <si>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</si>
  <si>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</si>
  <si>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</si>
  <si>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</si>
  <si>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</si>
  <si>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</si>
  <si>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</si>
  <si>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</si>
  <si>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</si>
  <si>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</si>
  <si>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</si>
  <si>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</si>
  <si>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</si>
  <si>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</si>
  <si>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</si>
  <si>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</si>
  <si>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</si>
  <si>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</si>
  <si>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</si>
  <si>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</si>
  <si>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</si>
  <si>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</si>
  <si>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</si>
  <si>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</si>
  <si>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</si>
  <si>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</si>
  <si>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</si>
  <si>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</si>
  <si>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</si>
  <si>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</si>
  <si>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</si>
  <si>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</si>
  <si>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</si>
  <si>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</si>
  <si>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</si>
  <si>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</si>
  <si>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</si>
  <si>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</si>
  <si>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</si>
  <si>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</si>
  <si>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</si>
  <si>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</si>
  <si>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</si>
  <si>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</si>
  <si>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</si>
  <si>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</si>
  <si>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</si>
  <si>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</si>
  <si>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</si>
  <si>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</si>
  <si>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</si>
  <si>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</si>
  <si>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</si>
  <si>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</si>
  <si>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</si>
  <si>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</si>
  <si>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</si>
  <si>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</si>
  <si>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</si>
  <si>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</si>
  <si>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</si>
  <si>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</si>
  <si>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</si>
  <si>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</si>
  <si>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</si>
  <si>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</si>
  <si>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</si>
  <si>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</si>
  <si>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</si>
  <si>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</si>
  <si>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</si>
  <si>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</si>
  <si>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</si>
  <si>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</si>
  <si>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</si>
  <si>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</si>
  <si>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</si>
  <si>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</si>
  <si>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</si>
  <si>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</si>
  <si>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</si>
  <si>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</si>
  <si>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</si>
  <si>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</si>
  <si>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</si>
  <si>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</si>
  <si>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</si>
  <si>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</si>
  <si>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</si>
  <si>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</si>
  <si>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</si>
  <si>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</si>
  <si>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</si>
  <si>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</si>
  <si>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</si>
  <si>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</si>
  <si>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</si>
  <si>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</si>
  <si>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</si>
  <si>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</si>
  <si>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</si>
  <si>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</si>
  <si>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</si>
  <si>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</si>
  <si>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</si>
  <si>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</si>
  <si>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</si>
  <si>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</si>
  <si>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</si>
  <si>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</si>
  <si>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</si>
  <si>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</si>
  <si>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</si>
  <si>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</si>
  <si>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</si>
  <si>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</si>
  <si>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</si>
  <si>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</si>
  <si>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</si>
  <si>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</si>
  <si>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</si>
  <si>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</si>
  <si>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</si>
  <si>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</si>
  <si>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</si>
  <si>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</si>
  <si>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</si>
  <si>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</si>
  <si>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</si>
  <si>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</si>
  <si>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</si>
  <si>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</si>
  <si>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</si>
  <si>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</si>
  <si>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</si>
  <si>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</si>
  <si>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</si>
  <si>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</si>
  <si>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</si>
  <si>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</si>
  <si>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</si>
  <si>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</si>
  <si>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</si>
  <si>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</si>
  <si>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</si>
  <si>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</si>
  <si>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</si>
  <si>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</si>
  <si>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</si>
  <si>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</si>
  <si>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</si>
  <si>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</si>
  <si>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</si>
  <si>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</si>
  <si>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</si>
  <si>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</si>
  <si>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</si>
  <si>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</si>
  <si>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</si>
  <si>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</si>
  <si>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</si>
  <si>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</si>
  <si>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</si>
  <si>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</si>
  <si>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</si>
  <si>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</si>
  <si>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</si>
  <si>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</si>
  <si>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</si>
  <si>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</si>
  <si>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</si>
  <si>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</si>
  <si>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</si>
  <si>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</si>
  <si>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</si>
  <si>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</si>
  <si>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</si>
  <si>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</si>
  <si>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</si>
  <si>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</si>
  <si>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</si>
  <si>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</si>
  <si>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</si>
  <si>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</si>
  <si>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</si>
  <si>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</si>
  <si>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</si>
  <si>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</si>
  <si>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</si>
  <si>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</si>
  <si>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</si>
  <si>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</si>
  <si>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</si>
  <si>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</si>
  <si>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</si>
  <si>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</si>
  <si>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</si>
  <si>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</si>
  <si>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</si>
  <si>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</si>
  <si>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</si>
  <si>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</si>
  <si>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</si>
  <si>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</si>
  <si>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</si>
  <si>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</si>
  <si>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</si>
  <si>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</si>
  <si>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</si>
  <si>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</si>
  <si>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</si>
  <si>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</si>
  <si>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</si>
  <si>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</si>
  <si>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</si>
  <si>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</si>
  <si>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</si>
  <si>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</si>
  <si>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</si>
  <si>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</si>
  <si>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</si>
  <si>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</si>
  <si>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</si>
  <si>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</si>
  <si>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</si>
  <si>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</si>
  <si>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</si>
  <si>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</si>
  <si>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</si>
  <si>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</si>
  <si>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</si>
  <si>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</si>
  <si>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</si>
  <si>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</si>
  <si>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</si>
  <si>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</si>
  <si>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</si>
  <si>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</si>
  <si>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</si>
  <si>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</si>
  <si>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</si>
  <si>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</si>
  <si>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</si>
  <si>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</si>
  <si>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</si>
  <si>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</si>
  <si>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</si>
  <si>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</si>
  <si>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</si>
  <si>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</si>
  <si>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</si>
  <si>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</si>
  <si>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</si>
  <si>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</si>
  <si>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</si>
  <si>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</si>
  <si>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</si>
  <si>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</si>
  <si>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</si>
  <si>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</si>
  <si>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</si>
  <si>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</si>
  <si>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</si>
  <si>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</si>
  <si>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</si>
  <si>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</si>
  <si>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</si>
  <si>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</si>
  <si>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</si>
  <si>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</si>
  <si>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</si>
  <si>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</si>
  <si>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</si>
  <si>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</si>
  <si>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</si>
  <si>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</si>
  <si>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</si>
  <si>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</si>
  <si>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</si>
  <si>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</si>
  <si>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</si>
  <si>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</si>
  <si>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</si>
  <si>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</si>
  <si>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</si>
  <si>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</si>
  <si>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</si>
  <si>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</si>
  <si>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</si>
  <si>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</si>
  <si>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</si>
  <si>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</si>
  <si>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</si>
  <si>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</si>
  <si>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</si>
  <si>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</si>
  <si>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</si>
  <si>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</si>
  <si>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</si>
  <si>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</si>
  <si>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</si>
  <si>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</si>
  <si>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</si>
  <si>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</si>
  <si>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</si>
  <si>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</si>
  <si>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</si>
  <si>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</si>
  <si>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</si>
  <si>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</si>
  <si>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</si>
  <si>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</si>
  <si>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</si>
  <si>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</si>
  <si>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</si>
  <si>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</si>
  <si>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</si>
  <si>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</si>
  <si>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</si>
  <si>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</si>
  <si>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</si>
  <si>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</si>
  <si>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</si>
  <si>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</si>
  <si>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</si>
  <si>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</si>
  <si>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</si>
  <si>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</si>
  <si>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</si>
  <si>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</si>
  <si>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</si>
  <si>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</si>
  <si>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</si>
  <si>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</si>
  <si>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</si>
  <si>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</si>
  <si>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</si>
  <si>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</si>
  <si>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</si>
  <si>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</si>
  <si>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</si>
  <si>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</si>
  <si>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</si>
  <si>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</si>
  <si>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</si>
  <si>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</si>
  <si>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</si>
  <si>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</si>
  <si>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</si>
  <si>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</si>
  <si>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</si>
  <si>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</si>
  <si>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</si>
  <si>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</si>
  <si>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</si>
  <si>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</si>
  <si>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</si>
  <si>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</si>
  <si>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</si>
  <si>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</si>
  <si>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</si>
  <si>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</si>
  <si>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</si>
  <si>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</si>
  <si>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</si>
  <si>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</si>
  <si>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</si>
  <si>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</si>
  <si>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</si>
  <si>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</si>
  <si>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</si>
  <si>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</si>
  <si>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</si>
  <si>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</si>
  <si>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</si>
  <si>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</si>
  <si>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</si>
  <si>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</si>
  <si>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</si>
  <si>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</si>
  <si>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</si>
  <si>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</si>
  <si>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</si>
  <si>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</si>
  <si>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</si>
  <si>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</si>
  <si>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</si>
  <si>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</si>
  <si>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</si>
  <si>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</si>
  <si>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</si>
  <si>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</si>
  <si>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</si>
  <si>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</si>
  <si>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</si>
  <si>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</si>
  <si>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</si>
  <si>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</si>
  <si>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</si>
  <si>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</si>
  <si>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</si>
  <si>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</si>
  <si>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</si>
  <si>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</si>
  <si>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</si>
  <si>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</si>
  <si>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</si>
  <si>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</si>
  <si>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</si>
  <si>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</si>
  <si>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</si>
  <si>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</si>
  <si>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</si>
  <si>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</si>
  <si>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</si>
  <si>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</si>
  <si>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</si>
  <si>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</si>
  <si>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</si>
  <si>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</si>
  <si>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</si>
  <si>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</si>
  <si>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</si>
  <si>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</si>
  <si>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</si>
  <si>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</si>
  <si>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</si>
  <si>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</si>
  <si>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</si>
  <si>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</si>
  <si>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</si>
  <si>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</si>
  <si>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</si>
  <si>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</si>
  <si>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</si>
  <si>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</si>
  <si>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</si>
  <si>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</si>
  <si>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</si>
  <si>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</si>
  <si>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</si>
  <si>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</si>
  <si>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</si>
  <si>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</si>
  <si>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</si>
  <si>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</si>
  <si>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</si>
  <si>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</si>
  <si>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</si>
  <si>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</si>
  <si>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</si>
  <si>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</si>
  <si>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</si>
  <si>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</si>
  <si>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</si>
  <si>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</si>
  <si>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</si>
  <si>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</si>
  <si>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</si>
  <si>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</si>
  <si>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</si>
  <si>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</si>
  <si>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</si>
  <si>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</si>
  <si>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</si>
  <si>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</si>
  <si>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</si>
  <si>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</si>
  <si>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</si>
  <si>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</si>
  <si>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</si>
  <si>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</si>
  <si>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</si>
  <si>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</si>
  <si>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</si>
  <si>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</si>
  <si>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</si>
  <si>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</si>
  <si>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</si>
  <si>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</si>
  <si>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</si>
  <si>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</si>
  <si>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</si>
  <si>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</si>
  <si>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</si>
  <si>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</si>
  <si>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</si>
  <si>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</si>
  <si>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</si>
  <si>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</si>
  <si>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</si>
  <si>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</si>
  <si>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</si>
  <si>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</si>
  <si>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</si>
  <si>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</si>
  <si>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</si>
  <si>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</si>
  <si>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</si>
  <si>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</si>
  <si>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</si>
  <si>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</si>
  <si>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</si>
  <si>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</si>
  <si>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</si>
  <si>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</si>
  <si>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</si>
  <si>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</si>
  <si>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</si>
  <si>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</si>
  <si>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</si>
  <si>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</si>
  <si>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</si>
  <si>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</si>
  <si>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</si>
  <si>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</si>
  <si>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</si>
  <si>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</si>
  <si>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</si>
  <si>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</si>
  <si>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</si>
  <si>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</si>
  <si>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</si>
  <si>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</si>
  <si>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</si>
  <si>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</si>
  <si>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</si>
  <si>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</si>
  <si>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</si>
  <si>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</si>
  <si>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</si>
  <si>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</si>
  <si>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</si>
  <si>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</si>
  <si>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</si>
  <si>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</si>
  <si>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</si>
  <si>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</si>
  <si>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</si>
  <si>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</si>
  <si>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</si>
  <si>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</si>
  <si>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</si>
  <si>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</si>
  <si>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</si>
  <si>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</si>
  <si>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</si>
  <si>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</si>
  <si>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</si>
  <si>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</si>
  <si>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</si>
  <si>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</si>
  <si>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</si>
  <si>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</si>
  <si>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</si>
  <si>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</si>
  <si>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</si>
  <si>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</si>
  <si>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</si>
  <si>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</si>
  <si>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</si>
  <si>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</si>
  <si>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</si>
  <si>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</si>
  <si>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</si>
  <si>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</si>
  <si>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</si>
  <si>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</si>
  <si>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</si>
  <si>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</si>
  <si>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</si>
  <si>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</si>
  <si>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</si>
  <si>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</si>
  <si>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</si>
  <si>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</si>
  <si>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</si>
  <si>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</si>
  <si>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</si>
  <si>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</si>
  <si>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</si>
  <si>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</si>
  <si>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</si>
  <si>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</si>
  <si>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</si>
  <si>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</si>
  <si>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</si>
  <si>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</si>
  <si>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</si>
  <si>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</si>
  <si>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</si>
  <si>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</si>
  <si>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</si>
  <si>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</si>
  <si>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</si>
  <si>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</si>
  <si>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</si>
  <si>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</si>
  <si>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</si>
  <si>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</si>
  <si>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</si>
  <si>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</si>
  <si>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</si>
  <si>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</si>
  <si>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</si>
  <si>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</si>
  <si>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</si>
  <si>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</si>
  <si>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</si>
  <si>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</si>
  <si>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</si>
  <si>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</si>
  <si>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</si>
  <si>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</si>
  <si>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</si>
  <si>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</si>
  <si>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</si>
  <si>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</si>
  <si>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</si>
  <si>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</si>
  <si>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</si>
  <si>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</si>
  <si>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</si>
  <si>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</si>
  <si>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</si>
  <si>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</si>
  <si>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</si>
  <si>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</si>
  <si>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</si>
  <si>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</si>
  <si>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</si>
  <si>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</si>
  <si>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</si>
  <si>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</si>
  <si>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</si>
  <si>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</si>
  <si>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</si>
  <si>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</si>
  <si>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</si>
  <si>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</si>
  <si>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</si>
  <si>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</si>
  <si>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</si>
  <si>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</si>
  <si>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</si>
  <si>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</si>
  <si>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</si>
  <si>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</si>
  <si>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</si>
  <si>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</si>
  <si>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</si>
  <si>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</si>
  <si>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</si>
  <si>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</si>
  <si>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</si>
  <si>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</si>
  <si>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</si>
  <si>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</si>
  <si>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</si>
  <si>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</si>
  <si>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</si>
  <si>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</si>
  <si>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</si>
  <si>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</si>
  <si>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</si>
  <si>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</si>
  <si>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</si>
  <si>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</si>
  <si>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</si>
  <si>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</si>
  <si>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</si>
  <si>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</si>
  <si>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</si>
  <si>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</si>
  <si>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</si>
  <si>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</si>
  <si>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</si>
  <si>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</si>
  <si>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</si>
  <si>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</si>
  <si>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</si>
  <si>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</si>
  <si>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</si>
  <si>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</si>
  <si>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</si>
  <si>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</si>
  <si>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</si>
  <si>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</si>
  <si>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</si>
  <si>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</si>
  <si>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</si>
  <si>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</si>
  <si>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</si>
  <si>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</si>
  <si>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</si>
  <si>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</si>
  <si>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</si>
  <si>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</si>
  <si>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</si>
  <si>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</si>
  <si>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</si>
  <si>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</si>
  <si>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</si>
  <si>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</si>
  <si>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</si>
  <si>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</si>
  <si>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</si>
  <si>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</si>
  <si>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</si>
  <si>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</si>
  <si>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</si>
  <si>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</si>
  <si>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</si>
  <si>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</si>
  <si>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</si>
  <si>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</si>
  <si>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</si>
  <si>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</si>
  <si>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</si>
  <si>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</si>
  <si>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</si>
  <si>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</si>
  <si>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</si>
  <si>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</si>
  <si>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</si>
  <si>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</si>
  <si>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</si>
  <si>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</si>
  <si>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</si>
  <si>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</si>
  <si>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</si>
  <si>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</si>
  <si>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</si>
  <si>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</si>
  <si>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</si>
  <si>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</si>
  <si>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</si>
  <si>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</si>
  <si>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</si>
  <si>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</si>
  <si>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</si>
  <si>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</si>
  <si>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</si>
  <si>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</si>
  <si>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</si>
  <si>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</si>
  <si>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</si>
  <si>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</si>
  <si>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</si>
  <si>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</si>
  <si>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</si>
  <si>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</si>
  <si>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</si>
  <si>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</si>
  <si>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</si>
  <si>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</si>
  <si>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</si>
  <si>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</si>
  <si>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</si>
  <si>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</si>
  <si>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</si>
  <si>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</si>
  <si>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</si>
  <si>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</si>
  <si>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</si>
  <si>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</si>
  <si>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</si>
  <si>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</si>
  <si>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</si>
  <si>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</si>
  <si>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</si>
  <si>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</si>
  <si>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</si>
  <si>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</si>
  <si>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</si>
  <si>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</si>
  <si>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</si>
  <si>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</si>
  <si>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</si>
  <si>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</si>
  <si>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</si>
  <si>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</si>
  <si>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</si>
  <si>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</si>
  <si>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</si>
  <si>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</si>
  <si>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</si>
  <si>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</si>
  <si>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</si>
  <si>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</si>
  <si>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</si>
  <si>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</si>
  <si>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</si>
  <si>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</si>
  <si>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</si>
  <si>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</si>
  <si>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</si>
  <si>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</si>
  <si>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</si>
  <si>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</si>
  <si>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</si>
  <si>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</si>
  <si>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</si>
  <si>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</si>
  <si>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</si>
  <si>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</si>
  <si>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</si>
  <si>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</si>
  <si>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</si>
  <si>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</si>
  <si>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</si>
  <si>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</si>
  <si>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</si>
  <si>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</si>
  <si>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</si>
  <si>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</si>
  <si>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</si>
  <si>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</si>
  <si>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</si>
  <si>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</si>
  <si>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</si>
  <si>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</si>
  <si>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</si>
  <si>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</si>
  <si>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</si>
  <si>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</si>
  <si>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</si>
  <si>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</si>
  <si>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</si>
  <si>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</si>
  <si>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</si>
  <si>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</si>
  <si>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</si>
  <si>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</si>
  <si>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</si>
  <si>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</si>
  <si>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</si>
  <si>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</si>
  <si>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</si>
  <si>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</si>
  <si>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</si>
  <si>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</si>
  <si>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</si>
  <si>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</si>
  <si>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</si>
  <si>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</si>
  <si>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</si>
  <si>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</si>
  <si>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</si>
  <si>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</si>
  <si>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</si>
  <si>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</si>
  <si>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</si>
  <si>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</si>
  <si>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</si>
  <si>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</si>
  <si>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</si>
  <si>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</si>
  <si>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</si>
  <si>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</si>
  <si>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</si>
  <si>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</si>
  <si>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</si>
  <si>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</si>
  <si>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</si>
  <si>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</si>
  <si>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</si>
  <si>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</si>
  <si>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</si>
  <si>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</si>
  <si>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</si>
  <si>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</si>
  <si>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</si>
  <si>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</si>
  <si>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</si>
  <si>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</si>
  <si>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</si>
  <si>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</si>
  <si>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</si>
  <si>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</si>
  <si>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</si>
  <si>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</si>
  <si>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</si>
  <si>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</si>
  <si>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</si>
  <si>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</si>
  <si>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</si>
  <si>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</si>
  <si>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</si>
  <si>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</si>
  <si>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</si>
  <si>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</si>
  <si>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</si>
  <si>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</si>
  <si>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</si>
  <si>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</si>
  <si>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</si>
  <si>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</si>
  <si>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</si>
  <si>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</si>
  <si>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</si>
  <si>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</si>
  <si>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</si>
  <si>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</si>
  <si>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</si>
  <si>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</si>
  <si>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</si>
  <si>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</si>
  <si>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</si>
  <si>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</si>
  <si>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</si>
  <si>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</si>
  <si>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</si>
  <si>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</si>
  <si>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</si>
  <si>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</si>
  <si>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</si>
  <si>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</si>
  <si>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</si>
  <si>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</si>
  <si>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</si>
  <si>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</si>
  <si>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</si>
  <si>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</si>
  <si>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</si>
  <si>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</si>
  <si>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</si>
  <si>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</si>
  <si>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</si>
  <si>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</si>
  <si>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</si>
  <si>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</si>
  <si>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</si>
  <si>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</si>
  <si>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</si>
  <si>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</si>
  <si>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</si>
  <si>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</si>
  <si>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</si>
  <si>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</si>
  <si>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</si>
  <si>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</si>
  <si>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</si>
  <si>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</si>
  <si>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</si>
  <si>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</si>
  <si>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</si>
  <si>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</si>
  <si>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</si>
  <si>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</si>
  <si>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</si>
  <si>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</si>
  <si>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</si>
  <si>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</si>
  <si>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</si>
  <si>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</si>
  <si>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</si>
  <si>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</si>
  <si>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</si>
  <si>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</si>
  <si>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</si>
  <si>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</si>
  <si>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</si>
  <si>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</si>
  <si>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</si>
  <si>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</si>
  <si>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</si>
  <si>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</si>
  <si>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</si>
  <si>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</si>
  <si>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</si>
  <si>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</si>
  <si>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</si>
  <si>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</si>
  <si>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</si>
  <si>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</si>
  <si>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</si>
  <si>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</si>
  <si>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</si>
  <si>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</si>
  <si>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</si>
  <si>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</si>
  <si>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</si>
  <si>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</si>
  <si>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</si>
  <si>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</si>
  <si>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</si>
  <si>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</si>
  <si>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</si>
  <si>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</si>
  <si>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</si>
  <si>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</si>
  <si>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</si>
  <si>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</si>
  <si>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</si>
  <si>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</si>
  <si>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</si>
  <si>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</si>
  <si>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</si>
  <si>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</si>
  <si>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</si>
  <si>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</si>
  <si>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</si>
  <si>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</si>
  <si>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</si>
  <si>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</si>
  <si>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</si>
  <si>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</si>
  <si>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</si>
  <si>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</si>
  <si>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</si>
  <si>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</si>
  <si>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</si>
  <si>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</si>
  <si>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</si>
  <si>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</si>
  <si>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</si>
  <si>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</si>
  <si>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</si>
  <si>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</si>
  <si>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</si>
  <si>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</si>
  <si>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</si>
  <si>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</si>
  <si>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</si>
  <si>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</si>
  <si>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</si>
  <si>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</si>
  <si>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</si>
  <si>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</si>
  <si>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</si>
  <si>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</si>
  <si>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</si>
  <si>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</si>
  <si>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</si>
  <si>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</si>
  <si>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</si>
  <si>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</si>
  <si>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</si>
  <si>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</si>
  <si>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</si>
  <si>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</si>
  <si>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</si>
  <si>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</si>
  <si>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</si>
  <si>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</si>
  <si>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</si>
  <si>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</si>
  <si>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</si>
  <si>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</si>
  <si>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</si>
  <si>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</si>
  <si>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</si>
  <si>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</si>
  <si>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</si>
  <si>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</si>
  <si>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</si>
  <si>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</si>
  <si>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</si>
  <si>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</si>
  <si>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</si>
  <si>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</si>
  <si>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</si>
  <si>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</si>
  <si>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</si>
  <si>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</si>
  <si>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</si>
  <si>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</si>
  <si>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</si>
  <si>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</si>
  <si>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</si>
  <si>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</si>
  <si>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</si>
  <si>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</si>
  <si>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</si>
  <si>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</si>
  <si>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</si>
  <si>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</si>
  <si>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</si>
  <si>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</si>
  <si>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</si>
  <si>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</si>
  <si>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</si>
  <si>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</si>
  <si>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</si>
  <si>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</si>
  <si>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</si>
  <si>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</si>
  <si>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</si>
  <si>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</si>
  <si>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</si>
  <si>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</si>
  <si>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</si>
  <si>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</si>
  <si>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</si>
  <si>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</si>
  <si>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</si>
  <si>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</si>
  <si>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</si>
  <si>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</si>
  <si>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</si>
  <si>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</si>
  <si>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</si>
  <si>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</si>
  <si>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</si>
  <si>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</si>
  <si>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</si>
  <si>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</si>
  <si>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</si>
  <si>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</si>
  <si>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</si>
  <si>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</si>
  <si>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</si>
  <si>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</si>
  <si>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</si>
  <si>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</si>
  <si>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</si>
  <si>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</si>
  <si>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</si>
  <si>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</si>
  <si>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</si>
  <si>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</si>
  <si>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</si>
  <si>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</si>
  <si>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</si>
  <si>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</si>
  <si>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</si>
  <si>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</si>
  <si>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</si>
  <si>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</si>
  <si>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</si>
  <si>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</si>
  <si>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</si>
  <si>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</si>
  <si>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</si>
  <si>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</si>
  <si>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</si>
  <si>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</si>
  <si>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</si>
  <si>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</si>
  <si>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</si>
  <si>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</si>
  <si>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</si>
  <si>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</si>
  <si>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</si>
  <si>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</si>
  <si>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</si>
  <si>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</si>
  <si>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</si>
  <si>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</si>
  <si>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</si>
  <si>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</si>
  <si>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</si>
  <si>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</si>
  <si>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</si>
  <si>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</si>
  <si>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</si>
  <si>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</si>
  <si>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</si>
  <si>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</si>
  <si>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</si>
  <si>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</si>
  <si>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</si>
  <si>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</si>
  <si>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</si>
  <si>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</si>
  <si>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</si>
  <si>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</si>
  <si>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</si>
  <si>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</si>
  <si>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</si>
  <si>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</si>
  <si>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</si>
  <si>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</si>
  <si>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</si>
  <si>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</si>
  <si>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</si>
  <si>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</si>
  <si>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</si>
  <si>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</si>
  <si>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</si>
  <si>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</si>
  <si>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</si>
  <si>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</si>
  <si>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</si>
  <si>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</si>
  <si>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</si>
  <si>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</si>
  <si>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</si>
  <si>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</si>
  <si>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</si>
  <si>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</si>
  <si>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</si>
  <si>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</si>
  <si>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</si>
  <si>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</si>
  <si>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</si>
  <si>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</si>
  <si>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</si>
  <si>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</si>
  <si>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</si>
  <si>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</si>
  <si>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</si>
  <si>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</si>
  <si>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</si>
  <si>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</si>
  <si>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</si>
  <si>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</si>
  <si>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</si>
  <si>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</si>
  <si>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</si>
  <si>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</si>
  <si>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</si>
  <si>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</si>
  <si>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</si>
  <si>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</si>
  <si>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</si>
  <si>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</si>
  <si>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</si>
  <si>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</si>
  <si>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</si>
  <si>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</si>
  <si>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</si>
  <si>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</si>
  <si>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</si>
  <si>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</si>
  <si>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</si>
  <si>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</si>
  <si>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</si>
  <si>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</si>
  <si>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</si>
  <si>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</si>
  <si>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</si>
  <si>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</si>
  <si>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</si>
  <si>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</si>
  <si>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</si>
  <si>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</si>
  <si>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</si>
  <si>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</si>
  <si>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</si>
  <si>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</si>
  <si>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</si>
  <si>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</si>
  <si>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</si>
  <si>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</si>
  <si>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</si>
  <si>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</si>
  <si>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</si>
  <si>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</si>
  <si>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</si>
  <si>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</si>
  <si>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</si>
  <si>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</si>
  <si>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</si>
  <si>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</si>
  <si>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</si>
  <si>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</si>
  <si>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</si>
  <si>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</si>
  <si>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</si>
  <si>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</si>
  <si>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</si>
  <si>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</si>
  <si>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</si>
  <si>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</si>
  <si>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</si>
  <si>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</si>
  <si>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</si>
  <si>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</si>
  <si>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</si>
  <si>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</si>
  <si>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</si>
  <si>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</si>
  <si>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</si>
  <si>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</si>
  <si>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</si>
  <si>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</si>
  <si>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</si>
  <si>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</si>
  <si>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</si>
  <si>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</si>
  <si>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</si>
  <si>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</si>
  <si>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</si>
  <si>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</si>
  <si>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</si>
  <si>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</si>
  <si>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</si>
  <si>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</si>
  <si>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</si>
  <si>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</si>
  <si>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</si>
  <si>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</si>
  <si>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</si>
  <si>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</si>
  <si>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</si>
  <si>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</si>
  <si>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</si>
  <si>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</si>
  <si>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</si>
  <si>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</si>
  <si>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</si>
  <si>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</si>
  <si>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</si>
  <si>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</si>
  <si>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</si>
  <si>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</si>
  <si>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</si>
  <si>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</si>
  <si>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</si>
  <si>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</si>
  <si>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</si>
  <si>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</si>
  <si>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</si>
  <si>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</si>
  <si>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</si>
  <si>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</si>
  <si>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</si>
  <si>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</si>
  <si>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</si>
  <si>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</si>
  <si>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</si>
  <si>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</si>
  <si>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</si>
  <si>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</si>
  <si>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</si>
  <si>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</si>
  <si>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</si>
  <si>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</si>
  <si>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</si>
  <si>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</si>
  <si>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</si>
  <si>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</si>
  <si>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</si>
  <si>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</si>
  <si>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</si>
  <si>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</si>
  <si>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</si>
  <si>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</si>
  <si>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</si>
  <si>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</si>
  <si>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</si>
  <si>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</si>
  <si>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</si>
  <si>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</si>
  <si>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</si>
  <si>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</si>
  <si>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</si>
  <si>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</si>
  <si>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</si>
  <si>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</si>
  <si>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</si>
  <si>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</si>
  <si>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</si>
  <si>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</si>
  <si>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</si>
  <si>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</si>
  <si>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</si>
  <si>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</si>
  <si>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</si>
  <si>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</si>
  <si>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</si>
  <si>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</si>
  <si>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</si>
  <si>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</si>
  <si>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</si>
  <si>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</si>
  <si>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</si>
  <si>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</si>
  <si>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</si>
  <si>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</si>
  <si>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</si>
  <si>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</si>
  <si>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</si>
  <si>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</si>
  <si>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</si>
  <si>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</si>
  <si>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</si>
  <si>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</si>
  <si>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</si>
  <si>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</si>
  <si>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</si>
  <si>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</si>
  <si>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</si>
  <si>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</si>
  <si>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</si>
  <si>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</si>
  <si>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</si>
  <si>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</si>
  <si>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</si>
  <si>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</si>
  <si>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</si>
  <si>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</si>
  <si>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</si>
  <si>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</si>
  <si>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</si>
  <si>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</si>
  <si>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</si>
  <si>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</si>
  <si>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</si>
  <si>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</si>
  <si>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</si>
  <si>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</si>
  <si>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</si>
  <si>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</si>
  <si>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</si>
  <si>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</si>
  <si>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</si>
  <si>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</si>
  <si>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</si>
  <si>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</si>
  <si>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</si>
  <si>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</si>
  <si>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</si>
  <si>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</si>
  <si>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</si>
  <si>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</si>
  <si>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</si>
  <si>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</si>
  <si>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</si>
  <si>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</si>
  <si>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</si>
  <si>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</si>
  <si>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</si>
  <si>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</si>
  <si>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</si>
  <si>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</si>
  <si>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</si>
  <si>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</si>
  <si>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</si>
  <si>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</si>
  <si>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</si>
  <si>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</si>
  <si>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</si>
  <si>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</si>
  <si>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</si>
  <si>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</si>
  <si>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</si>
  <si>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</si>
  <si>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</si>
  <si>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</si>
  <si>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</si>
  <si>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</si>
  <si>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</si>
  <si>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</si>
  <si>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</si>
  <si>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</si>
  <si>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</si>
  <si>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</si>
  <si>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</si>
  <si>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</si>
  <si>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</si>
  <si>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</si>
  <si>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</si>
  <si>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</si>
  <si>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</si>
  <si>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</si>
  <si>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</si>
  <si>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</si>
  <si>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</si>
  <si>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</si>
  <si>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</si>
  <si>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</si>
  <si>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</si>
  <si>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</si>
  <si>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</si>
  <si>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</si>
  <si>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</si>
  <si>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</si>
  <si>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</si>
  <si>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</si>
  <si>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</si>
  <si>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</si>
  <si>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</si>
  <si>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</si>
  <si>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</si>
  <si>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</si>
  <si>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</si>
  <si>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</si>
  <si>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</si>
  <si>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</si>
  <si>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</si>
  <si>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</si>
  <si>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</si>
  <si>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</si>
  <si>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</si>
  <si>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</si>
  <si>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</si>
  <si>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</si>
  <si>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</si>
  <si>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</si>
  <si>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</si>
  <si>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</si>
  <si>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</si>
  <si>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</si>
  <si>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</si>
  <si>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</si>
  <si>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</si>
  <si>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</si>
  <si>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</si>
  <si>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</si>
  <si>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</si>
  <si>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</si>
  <si>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</si>
  <si>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</si>
  <si>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</si>
  <si>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</si>
  <si>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</si>
  <si>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</si>
  <si>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</si>
  <si>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</si>
  <si>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</si>
  <si>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</si>
  <si>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</si>
  <si>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</si>
  <si>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</si>
  <si>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</si>
  <si>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</si>
  <si>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</si>
  <si>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</si>
  <si>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</si>
  <si>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</si>
  <si>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</si>
  <si>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</si>
  <si>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</si>
  <si>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</si>
  <si>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</si>
  <si>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</si>
  <si>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</si>
  <si>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</si>
  <si>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</si>
  <si>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</si>
  <si>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</si>
  <si>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</si>
  <si>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</si>
  <si>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</si>
  <si>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</si>
  <si>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</si>
  <si>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</si>
  <si>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</si>
  <si>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</si>
  <si>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</si>
  <si>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</si>
  <si>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</si>
  <si>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</si>
  <si>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</si>
  <si>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</si>
  <si>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</si>
  <si>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</si>
  <si>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</si>
  <si>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</si>
  <si>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</si>
  <si>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</si>
  <si>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</si>
  <si>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</si>
  <si>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</si>
  <si>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</si>
  <si>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</si>
  <si>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</si>
  <si>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</si>
  <si>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</si>
  <si>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</si>
  <si>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</si>
  <si>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</si>
  <si>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</si>
  <si>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</si>
  <si>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</si>
  <si>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</si>
  <si>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</si>
  <si>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</si>
  <si>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</si>
  <si>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</si>
  <si>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</si>
  <si>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</si>
  <si>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</si>
  <si>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</si>
  <si>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</si>
  <si>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</si>
  <si>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</si>
  <si>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</si>
  <si>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</si>
  <si>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</si>
  <si>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</si>
  <si>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</si>
  <si>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</si>
  <si>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</si>
  <si>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</si>
  <si>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</si>
  <si>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</si>
  <si>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</si>
  <si>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</si>
  <si>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</si>
  <si>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</si>
  <si>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</si>
  <si>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</si>
  <si>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</si>
  <si>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</si>
  <si>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</si>
  <si>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</si>
  <si>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</si>
  <si>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</si>
  <si>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</si>
  <si>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</si>
  <si>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</si>
  <si>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</si>
  <si>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</si>
  <si>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</si>
  <si>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</si>
  <si>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</si>
  <si>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</si>
  <si>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</si>
  <si>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</si>
  <si>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</si>
  <si>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</si>
  <si>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</si>
  <si>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</si>
  <si>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</si>
  <si>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</si>
  <si>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</si>
  <si>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</si>
  <si>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</si>
  <si>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</si>
  <si>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</si>
  <si>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</si>
  <si>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</si>
  <si>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</si>
  <si>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</si>
  <si>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</si>
  <si>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</si>
  <si>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</si>
  <si>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</si>
  <si>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</si>
  <si>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</si>
  <si>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</si>
  <si>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</si>
  <si>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</si>
  <si>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</si>
  <si>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</si>
  <si>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</si>
  <si>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</si>
  <si>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</si>
  <si>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</si>
  <si>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</si>
  <si>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</si>
  <si>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</si>
  <si>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</si>
  <si>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</si>
  <si>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</si>
  <si>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</si>
  <si>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</si>
  <si>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</si>
  <si>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</si>
  <si>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</si>
  <si>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</si>
  <si>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</si>
  <si>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</si>
  <si>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</si>
  <si>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</si>
  <si>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</si>
  <si>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</si>
  <si>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</si>
  <si>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</si>
  <si>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</si>
  <si>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</si>
  <si>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</si>
  <si>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</si>
  <si>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</si>
  <si>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</si>
  <si>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</si>
  <si>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</si>
  <si>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</si>
  <si>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</si>
  <si>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</si>
  <si>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</si>
  <si>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</si>
  <si>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</si>
  <si>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</si>
  <si>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</si>
  <si>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</si>
  <si>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</si>
  <si>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</si>
  <si>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</si>
  <si>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</si>
  <si>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</si>
  <si>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</si>
  <si>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</si>
  <si>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</si>
  <si>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</si>
  <si>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</si>
  <si>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</si>
  <si>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</si>
  <si>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</si>
  <si>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</si>
  <si>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</si>
  <si>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</si>
  <si>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</si>
  <si>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</si>
  <si>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</si>
  <si>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</si>
  <si>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</si>
  <si>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</si>
  <si>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</si>
  <si>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</si>
  <si>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</si>
  <si>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</si>
  <si>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</si>
  <si>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</si>
  <si>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</si>
  <si>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</si>
  <si>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</si>
  <si>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</si>
  <si>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</si>
  <si>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</si>
  <si>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</si>
  <si>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</si>
  <si>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</si>
  <si>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</si>
  <si>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</si>
  <si>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</si>
  <si>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</si>
  <si>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</si>
  <si>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</si>
  <si>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</si>
  <si>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</si>
  <si>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</si>
  <si>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</si>
  <si>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</si>
  <si>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</si>
  <si>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</si>
  <si>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</si>
  <si>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</si>
  <si>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</si>
  <si>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</si>
  <si>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</si>
  <si>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</si>
  <si>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</si>
  <si>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</si>
  <si>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</si>
  <si>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</si>
  <si>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</si>
  <si>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</si>
  <si>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</si>
  <si>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</si>
  <si>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</si>
  <si>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</si>
  <si>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</si>
  <si>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</si>
  <si>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</si>
  <si>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</si>
  <si>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</si>
  <si>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</si>
  <si>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</si>
  <si>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</si>
  <si>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</si>
  <si>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</si>
  <si>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</si>
  <si>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</si>
  <si>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</si>
  <si>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</si>
  <si>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</si>
  <si>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</si>
  <si>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</si>
  <si>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</si>
  <si>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</si>
  <si>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</si>
  <si>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</si>
  <si>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</si>
  <si>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</si>
  <si>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</si>
  <si>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</si>
  <si>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</si>
  <si>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</si>
  <si>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</si>
  <si>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</si>
  <si>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</si>
  <si>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</si>
  <si>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</si>
  <si>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</si>
  <si>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</si>
  <si>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</si>
  <si>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</si>
  <si>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</si>
  <si>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</si>
  <si>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</si>
  <si>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</si>
  <si>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</si>
  <si>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</si>
  <si>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</si>
  <si>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</si>
  <si>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</si>
  <si>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</si>
  <si>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</si>
  <si>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</si>
  <si>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</si>
  <si>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</si>
  <si>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</si>
  <si>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</si>
  <si>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</si>
  <si>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</si>
  <si>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</si>
  <si>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</si>
  <si>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</si>
  <si>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</si>
  <si>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</si>
  <si>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</si>
  <si>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</si>
  <si>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</si>
  <si>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</si>
  <si>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</si>
  <si>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</si>
  <si>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</si>
  <si>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</si>
  <si>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</si>
  <si>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</si>
  <si>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</si>
  <si>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</si>
  <si>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</si>
  <si>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</si>
  <si>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</si>
  <si>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</si>
  <si>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</si>
  <si>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</si>
  <si>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</si>
  <si>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</si>
  <si>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</si>
  <si>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</si>
  <si>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</si>
  <si>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</si>
  <si>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</si>
  <si>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</si>
  <si>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</si>
  <si>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</si>
  <si>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</si>
  <si>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</si>
  <si>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</si>
  <si>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</si>
  <si>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</si>
  <si>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</si>
  <si>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</si>
  <si>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</si>
  <si>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</si>
  <si>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</si>
  <si>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</si>
  <si>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</si>
  <si>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</si>
  <si>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</si>
  <si>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</si>
  <si>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</si>
  <si>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</si>
  <si>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</si>
  <si>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</si>
  <si>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</si>
  <si>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</si>
  <si>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</si>
  <si>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</si>
  <si>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</si>
  <si>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</si>
  <si>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</si>
  <si>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</si>
  <si>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</si>
  <si>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</si>
  <si>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</si>
  <si>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</si>
  <si>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</si>
  <si>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</si>
  <si>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</si>
  <si>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</si>
  <si>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</si>
  <si>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</si>
  <si>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</si>
  <si>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</si>
  <si>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</si>
  <si>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</si>
  <si>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</si>
  <si>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</si>
  <si>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</si>
  <si>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</si>
  <si>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</si>
  <si>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</si>
  <si>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</si>
  <si>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</si>
  <si>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</si>
  <si>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</si>
  <si>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</si>
  <si>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</si>
  <si>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</si>
  <si>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</si>
  <si>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</si>
  <si>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</si>
  <si>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</si>
  <si>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</si>
  <si>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</si>
  <si>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</si>
  <si>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</si>
  <si>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</si>
  <si>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</si>
  <si>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</si>
  <si>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</si>
  <si>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</si>
  <si>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</si>
  <si>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</si>
  <si>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</si>
  <si>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</si>
  <si>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</si>
  <si>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</si>
  <si>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</si>
  <si>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</si>
  <si>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</si>
  <si>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</si>
  <si>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</si>
  <si>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</si>
  <si>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</si>
  <si>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</si>
  <si>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</si>
  <si>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</si>
  <si>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</si>
  <si>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</si>
  <si>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</si>
  <si>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</si>
  <si>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</si>
  <si>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</si>
  <si>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</si>
  <si>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</si>
  <si>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</si>
  <si>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</si>
  <si>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</si>
  <si>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</si>
  <si>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</si>
  <si>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</si>
  <si>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</si>
  <si>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</si>
  <si>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</si>
  <si>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</si>
  <si>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</si>
  <si>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</si>
  <si>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</si>
  <si>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</si>
  <si>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</si>
  <si>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</si>
  <si>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</si>
  <si>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</si>
  <si>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</si>
  <si>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</si>
  <si>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</si>
  <si>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</si>
  <si>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</si>
  <si>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</si>
  <si>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</si>
  <si>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</si>
  <si>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</si>
  <si>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</si>
  <si>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</si>
  <si>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</si>
  <si>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</si>
  <si>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</si>
  <si>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</si>
  <si>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</si>
  <si>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</si>
  <si>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</si>
  <si>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</si>
  <si>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</si>
  <si>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</si>
  <si>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</si>
  <si>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</si>
  <si>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</si>
  <si>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</si>
  <si>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</si>
  <si>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</si>
  <si>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</si>
  <si>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</si>
  <si>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</si>
  <si>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</si>
  <si>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</si>
  <si>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</si>
  <si>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</si>
  <si>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</si>
  <si>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</si>
  <si>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</si>
  <si>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</si>
  <si>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</si>
  <si>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</si>
  <si>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</si>
  <si>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</si>
  <si>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</si>
  <si>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</si>
  <si>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</si>
  <si>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</si>
  <si>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</si>
  <si>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</si>
  <si>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</si>
  <si>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</si>
  <si>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</si>
  <si>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</si>
  <si>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</si>
  <si>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</si>
  <si>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</si>
  <si>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</si>
  <si>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</si>
  <si>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</si>
  <si>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</si>
  <si>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</si>
  <si>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</si>
  <si>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</si>
  <si>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</si>
  <si>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</si>
  <si>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</si>
  <si>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</si>
  <si>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</si>
  <si>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</si>
  <si>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</si>
  <si>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</si>
  <si>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</si>
  <si>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</si>
  <si>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</si>
  <si>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</si>
  <si>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</si>
  <si>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</si>
  <si>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</si>
  <si>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</si>
  <si>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</si>
  <si>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</si>
  <si>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</si>
  <si>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</si>
  <si>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</si>
  <si>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</si>
  <si>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</si>
  <si>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</si>
  <si>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</si>
  <si>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</si>
  <si>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</si>
  <si>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</si>
  <si>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</si>
  <si>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</si>
  <si>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</si>
  <si>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</si>
  <si>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</si>
  <si>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</si>
  <si>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</si>
  <si>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</si>
  <si>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</si>
  <si>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</si>
  <si>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</si>
  <si>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</si>
  <si>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</si>
  <si>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</si>
  <si>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</si>
  <si>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</si>
  <si>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</si>
  <si>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</si>
  <si>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</si>
  <si>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</si>
  <si>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</si>
  <si>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</si>
  <si>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</si>
  <si>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</si>
  <si>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</si>
  <si>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</si>
  <si>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</si>
  <si>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</si>
  <si>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</si>
  <si>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</si>
  <si>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</si>
  <si>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</si>
  <si>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</si>
  <si>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</si>
  <si>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</si>
  <si>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</si>
  <si>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</si>
  <si>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</si>
  <si>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</si>
  <si>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</si>
  <si>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</si>
  <si>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</si>
  <si>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</si>
  <si>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</si>
  <si>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</si>
  <si>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</si>
  <si>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</si>
  <si>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</si>
  <si>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</si>
  <si>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</si>
  <si>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</si>
  <si>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</si>
  <si>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</si>
  <si>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</si>
  <si>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</si>
  <si>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</si>
  <si>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</si>
  <si>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</si>
  <si>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</si>
  <si>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</si>
  <si>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</si>
  <si>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</si>
  <si>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</si>
  <si>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</si>
  <si>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</si>
  <si>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</si>
  <si>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</si>
  <si>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</si>
  <si>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</si>
  <si>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</si>
  <si>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</si>
  <si>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</si>
  <si>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</si>
  <si>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</si>
  <si>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</si>
  <si>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</si>
  <si>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</si>
  <si>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</si>
  <si>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</si>
  <si>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</si>
  <si>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</si>
  <si>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</si>
  <si>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</si>
  <si>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</si>
  <si>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</si>
  <si>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</si>
  <si>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</si>
  <si>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</si>
  <si>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</si>
  <si>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</si>
  <si>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</si>
  <si>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</si>
  <si>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</si>
  <si>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</si>
  <si>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</si>
  <si>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</si>
  <si>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</si>
  <si>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</si>
  <si>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</si>
  <si>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</si>
  <si>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</si>
  <si>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</si>
  <si>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</si>
  <si>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</si>
  <si>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</si>
  <si>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</si>
  <si>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</si>
  <si>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</si>
  <si>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</si>
  <si>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</si>
  <si>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</si>
  <si>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</si>
  <si>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</si>
  <si>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</si>
  <si>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</si>
  <si>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</si>
  <si>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</si>
  <si>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</si>
  <si>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</si>
  <si>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</si>
  <si>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</si>
  <si>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</si>
  <si>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</si>
  <si>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</si>
  <si>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</si>
  <si>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</si>
  <si>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</si>
  <si>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</si>
  <si>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</si>
  <si>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</si>
  <si>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</si>
  <si>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</si>
  <si>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</si>
  <si>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</si>
  <si>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</si>
  <si>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</si>
  <si>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</si>
  <si>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</si>
  <si>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</si>
  <si>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</si>
  <si>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</si>
  <si>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</si>
  <si>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</si>
  <si>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</si>
  <si>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</si>
  <si>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</si>
  <si>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</si>
  <si>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</si>
  <si>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</si>
  <si>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</si>
  <si>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</si>
  <si>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</si>
  <si>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</si>
  <si>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</si>
  <si>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</si>
  <si>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</si>
  <si>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</si>
  <si>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</si>
  <si>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</si>
  <si>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</si>
  <si>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</si>
  <si>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</si>
  <si>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</si>
  <si>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</si>
  <si>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</si>
  <si>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</si>
  <si>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</si>
  <si>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</si>
  <si>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</si>
  <si>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</si>
  <si>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</si>
  <si>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</si>
  <si>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</si>
  <si>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</si>
  <si>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</si>
  <si>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</si>
  <si>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</si>
  <si>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</si>
  <si>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</si>
  <si>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</si>
  <si>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</si>
  <si>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</si>
  <si>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</si>
  <si>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</si>
  <si>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</si>
  <si>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</si>
  <si>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</si>
  <si>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</si>
  <si>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</si>
  <si>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</si>
  <si>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</si>
  <si>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</si>
  <si>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</si>
  <si>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</si>
  <si>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</si>
  <si>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</si>
  <si>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</si>
  <si>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</si>
  <si>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</si>
  <si>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</si>
  <si>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</si>
  <si>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</si>
  <si>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</si>
  <si>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</si>
  <si>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</si>
  <si>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</si>
  <si>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</si>
  <si>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</si>
  <si>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</si>
  <si>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</si>
  <si>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</si>
  <si>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</si>
  <si>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</si>
  <si>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</si>
  <si>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</si>
  <si>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</si>
  <si>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</si>
  <si>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</si>
  <si>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</si>
  <si>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</si>
  <si>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</si>
  <si>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</si>
  <si>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</si>
  <si>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</si>
  <si>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</si>
  <si>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</si>
  <si>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</si>
  <si>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</si>
  <si>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</si>
  <si>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</si>
  <si>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</si>
  <si>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</si>
  <si>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</si>
  <si>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</si>
  <si>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</si>
  <si>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</si>
  <si>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</si>
  <si>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</si>
  <si>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</si>
  <si>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</si>
  <si>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</si>
  <si>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</si>
  <si>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</si>
  <si>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</si>
  <si>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</si>
  <si>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</si>
  <si>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</si>
  <si>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</si>
  <si>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</si>
  <si>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</si>
  <si>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</si>
  <si>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</si>
  <si>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</si>
  <si>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</si>
  <si>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</si>
  <si>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</si>
  <si>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</si>
  <si>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</si>
  <si>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</si>
  <si>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</si>
  <si>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</si>
  <si>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</si>
  <si>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</si>
  <si>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</si>
  <si>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</si>
  <si>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</si>
  <si>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</si>
  <si>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</si>
  <si>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</si>
  <si>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</si>
  <si>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</si>
  <si>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</si>
  <si>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</si>
  <si>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</si>
  <si>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</si>
  <si>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</si>
  <si>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</si>
  <si>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</si>
  <si>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</si>
  <si>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</si>
  <si>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</si>
  <si>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</si>
  <si>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</si>
  <si>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</si>
  <si>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</si>
  <si>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</si>
  <si>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</si>
  <si>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</si>
  <si>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</si>
  <si>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</si>
  <si>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</si>
  <si>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</si>
  <si>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</si>
  <si>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</si>
  <si>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</si>
  <si>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</si>
  <si>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</si>
  <si>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</si>
  <si>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</si>
  <si>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</si>
  <si>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</si>
  <si>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</si>
  <si>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</si>
  <si>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</si>
  <si>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</si>
  <si>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</si>
  <si>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</si>
  <si>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</si>
  <si>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</si>
  <si>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</si>
  <si>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</si>
  <si>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</si>
  <si>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</si>
  <si>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</si>
  <si>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</si>
  <si>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</si>
  <si>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</si>
  <si>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</si>
  <si>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</si>
  <si>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</si>
  <si>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</si>
  <si>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</si>
  <si>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</si>
  <si>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</si>
  <si>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</si>
  <si>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</si>
  <si>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</si>
  <si>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</si>
  <si>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</si>
  <si>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</si>
  <si>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</si>
  <si>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</si>
  <si>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</si>
  <si>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</si>
  <si>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</si>
  <si>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</si>
  <si>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</si>
  <si>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</si>
  <si>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</si>
  <si>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</si>
  <si>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</si>
  <si>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</si>
  <si>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</si>
  <si>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</si>
  <si>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</si>
  <si>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</si>
  <si>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</si>
  <si>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</si>
  <si>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</si>
  <si>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</si>
  <si>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</si>
  <si>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</si>
  <si>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</si>
  <si>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</si>
  <si>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</si>
  <si>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</si>
  <si>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</si>
  <si>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</si>
  <si>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</si>
  <si>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</si>
  <si>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</si>
  <si>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</si>
  <si>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</si>
  <si>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</si>
  <si>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</si>
  <si>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</si>
  <si>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</si>
  <si>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</si>
  <si>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</si>
  <si>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</si>
  <si>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</si>
  <si>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</si>
  <si>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</si>
  <si>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</si>
  <si>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</si>
  <si>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</si>
  <si>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</si>
  <si>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</si>
  <si>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</si>
  <si>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</si>
  <si>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</si>
  <si>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</si>
  <si>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</si>
  <si>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</si>
  <si>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</si>
  <si>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</si>
  <si>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</si>
  <si>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</si>
  <si>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</si>
  <si>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</si>
  <si>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</si>
  <si>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</si>
  <si>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</si>
  <si>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</si>
  <si>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</si>
  <si>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</si>
  <si>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</si>
  <si>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</si>
  <si>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</si>
  <si>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</si>
  <si>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</si>
  <si>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</si>
  <si>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</si>
  <si>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</si>
  <si>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</si>
  <si>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</si>
  <si>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</si>
  <si>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</si>
  <si>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</si>
  <si>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</si>
  <si>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</si>
  <si>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</si>
  <si>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</si>
  <si>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</si>
  <si>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</si>
  <si>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</si>
  <si>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</si>
  <si>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</si>
  <si>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</si>
  <si>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</si>
  <si>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</si>
  <si>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</si>
  <si>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</si>
  <si>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</si>
  <si>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</si>
  <si>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</si>
  <si>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</si>
  <si>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</si>
  <si>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</si>
  <si>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</si>
  <si>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</si>
  <si>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</si>
  <si>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</si>
  <si>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</si>
  <si>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</si>
  <si>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</si>
  <si>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</si>
  <si>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</si>
  <si>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</si>
  <si>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</si>
  <si>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</si>
  <si>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</si>
  <si>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</si>
  <si>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</si>
  <si>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</si>
  <si>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</si>
  <si>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</si>
  <si>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</si>
  <si>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</si>
  <si>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</si>
  <si>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</si>
  <si>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</si>
  <si>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</si>
  <si>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</si>
  <si>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</si>
  <si>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</si>
  <si>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</si>
  <si>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</si>
  <si>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</si>
  <si>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</si>
  <si>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</si>
  <si>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</si>
  <si>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</si>
  <si>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</si>
  <si>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</si>
  <si>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</si>
  <si>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</si>
  <si>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</si>
  <si>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</si>
  <si>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</si>
  <si>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</si>
  <si>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</si>
  <si>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</si>
  <si>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</si>
  <si>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</si>
  <si>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</si>
  <si>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</si>
  <si>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</si>
  <si>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</si>
  <si>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</si>
  <si>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</si>
  <si>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</si>
  <si>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</si>
  <si>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</si>
  <si>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</si>
  <si>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</si>
  <si>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</si>
  <si>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</si>
  <si>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</si>
  <si>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</si>
  <si>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</si>
  <si>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</si>
  <si>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</si>
  <si>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</si>
  <si>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</si>
  <si>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</si>
  <si>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</si>
  <si>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</si>
  <si>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</si>
  <si>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</si>
  <si>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</si>
  <si>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</si>
  <si>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</si>
  <si>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</si>
  <si>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</si>
  <si>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</si>
  <si>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</si>
  <si>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</si>
  <si>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</si>
  <si>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</si>
  <si>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</si>
  <si>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</si>
  <si>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</si>
  <si>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</si>
  <si>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</si>
  <si>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</si>
  <si>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</si>
  <si>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</si>
  <si>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</si>
  <si>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</si>
  <si>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</si>
  <si>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</si>
  <si>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</si>
  <si>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</si>
  <si>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</si>
  <si>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</si>
  <si>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</si>
  <si>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</si>
  <si>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</si>
  <si>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</si>
  <si>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</si>
  <si>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</si>
  <si>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</si>
  <si>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</si>
  <si>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</si>
  <si>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</si>
  <si>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</si>
  <si>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</si>
  <si>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</si>
  <si>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</si>
  <si>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</si>
  <si>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</si>
  <si>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</si>
  <si>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</si>
  <si>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</si>
  <si>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</si>
  <si>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</si>
  <si>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</si>
  <si>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</si>
  <si>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</si>
  <si>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</si>
  <si>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</si>
  <si>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</si>
  <si>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</si>
  <si>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</si>
  <si>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</si>
  <si>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</si>
  <si>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</si>
  <si>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</si>
  <si>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</si>
  <si>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</si>
  <si>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</si>
  <si>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</si>
  <si>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</si>
  <si>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</si>
  <si>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</si>
  <si>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</si>
  <si>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</si>
  <si>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</si>
  <si>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</si>
  <si>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</si>
  <si>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</si>
  <si>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</si>
  <si>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</si>
  <si>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</si>
  <si>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</si>
  <si>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</si>
  <si>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</si>
  <si>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</si>
  <si>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</si>
  <si>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</si>
  <si>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</si>
  <si>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</si>
  <si>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</si>
  <si>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</si>
  <si>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</si>
  <si>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</si>
  <si>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</si>
  <si>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</si>
  <si>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</si>
  <si>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</si>
  <si>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</si>
  <si>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</si>
  <si>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</si>
  <si>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</si>
  <si>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</si>
  <si>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</si>
  <si>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</si>
  <si>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</si>
  <si>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</si>
  <si>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</si>
  <si>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</si>
  <si>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</si>
  <si>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</si>
  <si>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</si>
  <si>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</si>
  <si>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</si>
  <si>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</si>
  <si>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</si>
  <si>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</si>
  <si>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</si>
  <si>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</si>
  <si>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</si>
  <si>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</si>
  <si>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</si>
  <si>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</si>
  <si>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</si>
  <si>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</si>
  <si>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</si>
  <si>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</si>
  <si>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</si>
  <si>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</si>
  <si>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</si>
  <si>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</si>
  <si>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</si>
  <si>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</si>
  <si>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</si>
  <si>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</si>
  <si>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</si>
  <si>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</si>
  <si>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</si>
  <si>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</si>
  <si>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</si>
  <si>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</si>
  <si>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</si>
  <si>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</si>
  <si>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</si>
  <si>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</si>
  <si>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</si>
  <si>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</si>
  <si>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</si>
  <si>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</si>
  <si>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</si>
  <si>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</si>
  <si>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</si>
  <si>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</si>
  <si>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</si>
  <si>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</si>
  <si>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</si>
  <si>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</si>
  <si>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</si>
  <si>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</si>
  <si>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</si>
  <si>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</si>
  <si>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</si>
  <si>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</si>
  <si>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</si>
  <si>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</si>
  <si>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</si>
  <si>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</si>
  <si>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</si>
  <si>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</si>
  <si>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</si>
  <si>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</si>
  <si>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</si>
  <si>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</si>
  <si>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</si>
  <si>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</si>
  <si>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</si>
  <si>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</si>
  <si>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</si>
  <si>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</si>
  <si>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</si>
  <si>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</si>
  <si>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</si>
  <si>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</si>
  <si>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</si>
  <si>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</si>
  <si>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</si>
  <si>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</si>
  <si>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</si>
  <si>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</si>
  <si>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</si>
  <si>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</si>
  <si>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</si>
  <si>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</si>
  <si>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</si>
  <si>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</si>
  <si>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</si>
  <si>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</si>
  <si>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</si>
  <si>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</si>
  <si>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</si>
  <si>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</si>
  <si>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</si>
  <si>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</si>
  <si>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</si>
  <si>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</si>
  <si>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</si>
  <si>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</si>
  <si>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</si>
  <si>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</si>
  <si>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</si>
  <si>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</si>
  <si>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</si>
  <si>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</si>
  <si>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</si>
  <si>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</si>
  <si>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</si>
  <si>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</si>
  <si>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</si>
  <si>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</si>
  <si>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</si>
  <si>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</si>
  <si>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</si>
  <si>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</si>
  <si>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</si>
  <si>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</si>
  <si>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</si>
  <si>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</si>
  <si>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</si>
  <si>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</si>
  <si>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</si>
  <si>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</si>
  <si>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</si>
  <si>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</si>
  <si>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</si>
  <si>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</si>
  <si>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</si>
  <si>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</si>
  <si>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</si>
  <si>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</si>
  <si>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</si>
  <si>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</si>
  <si>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</si>
  <si>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</si>
  <si>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</si>
  <si>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</si>
  <si>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</si>
  <si>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</si>
  <si>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</si>
  <si>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</si>
  <si>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</si>
  <si>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</si>
  <si>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</si>
  <si>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</si>
  <si>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</si>
  <si>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</si>
  <si>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</si>
  <si>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</si>
  <si>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</si>
  <si>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</si>
  <si>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</si>
  <si>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</si>
  <si>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</si>
  <si>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</si>
  <si>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</si>
  <si>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</si>
  <si>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</si>
  <si>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</si>
  <si>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</si>
  <si>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</si>
  <si>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</si>
  <si>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</si>
  <si>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</si>
  <si>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</si>
  <si>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</si>
  <si>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</si>
  <si>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</si>
  <si>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</si>
  <si>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</si>
  <si>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</si>
  <si>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</si>
  <si>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</si>
  <si>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</si>
  <si>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</si>
  <si>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</si>
  <si>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</si>
  <si>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</si>
  <si>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</si>
  <si>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</si>
  <si>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</si>
  <si>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</si>
  <si>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</si>
  <si>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</si>
  <si>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</si>
  <si>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</si>
  <si>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</si>
  <si>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</si>
  <si>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</si>
  <si>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</si>
  <si>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</si>
  <si>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</si>
  <si>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</si>
  <si>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</si>
  <si>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</si>
  <si>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</si>
  <si>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</si>
  <si>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</si>
  <si>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</si>
  <si>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</si>
  <si>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</si>
  <si>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</si>
  <si>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</si>
  <si>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</si>
  <si>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</si>
  <si>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</si>
  <si>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</si>
  <si>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</si>
  <si>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</si>
  <si>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</si>
  <si>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</si>
  <si>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</si>
  <si>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</si>
  <si>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</si>
  <si>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</si>
  <si>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</si>
  <si>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</si>
  <si>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</si>
  <si>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</si>
  <si>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</si>
  <si>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</si>
  <si>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</si>
  <si>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</si>
  <si>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</si>
  <si>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</si>
  <si>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</si>
  <si>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</si>
  <si>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</si>
  <si>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</si>
  <si>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</si>
  <si>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</si>
  <si>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</si>
  <si>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</si>
  <si>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</si>
  <si>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</si>
  <si>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</si>
  <si>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</si>
  <si>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</si>
  <si>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</si>
  <si>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</si>
  <si>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</si>
  <si>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</si>
  <si>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</si>
  <si>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</si>
  <si>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</si>
  <si>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</si>
  <si>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</si>
  <si>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</si>
  <si>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</si>
  <si>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</si>
  <si>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</si>
  <si>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</si>
  <si>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</si>
  <si>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</si>
  <si>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</si>
  <si>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</si>
  <si>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</si>
  <si>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</si>
  <si>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</si>
  <si>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</si>
  <si>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</si>
  <si>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</si>
  <si>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</si>
  <si>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</si>
  <si>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</si>
  <si>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</si>
  <si>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</si>
  <si>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</si>
  <si>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</si>
  <si>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</si>
  <si>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</si>
  <si>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</si>
  <si>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</si>
  <si>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</si>
  <si>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</si>
  <si>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</si>
  <si>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</si>
  <si>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</si>
  <si>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</si>
  <si>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</si>
  <si>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</si>
  <si>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</si>
  <si>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</si>
  <si>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</si>
  <si>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</si>
  <si>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</si>
  <si>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</si>
  <si>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</si>
  <si>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</si>
  <si>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</si>
  <si>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</si>
  <si>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</si>
  <si>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</si>
  <si>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</si>
  <si>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</si>
  <si>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</si>
  <si>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</si>
  <si>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</si>
  <si>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</si>
  <si>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</si>
  <si>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</si>
  <si>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</si>
  <si>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</si>
  <si>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</si>
  <si>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</si>
  <si>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</si>
  <si>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</si>
  <si>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</si>
  <si>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</si>
  <si>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</si>
  <si>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</si>
  <si>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</si>
  <si>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</si>
  <si>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</si>
  <si>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</si>
  <si>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</si>
  <si>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</si>
  <si>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</si>
  <si>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</si>
  <si>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</si>
  <si>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</si>
  <si>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</si>
  <si>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</si>
  <si>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</si>
  <si>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</si>
  <si>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</si>
  <si>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</si>
  <si>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</si>
  <si>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</si>
  <si>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</si>
  <si>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</si>
  <si>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</si>
  <si>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</si>
  <si>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</si>
  <si>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</si>
  <si>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</si>
  <si>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</si>
  <si>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</si>
  <si>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</si>
  <si>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</si>
  <si>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</si>
  <si>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</si>
  <si>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</si>
  <si>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</si>
  <si>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</si>
  <si>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</si>
  <si>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</si>
  <si>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</si>
  <si>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</si>
  <si>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</si>
  <si>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</si>
  <si>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</si>
  <si>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</si>
  <si>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</si>
  <si>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</si>
  <si>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</si>
  <si>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</si>
  <si>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</si>
  <si>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</si>
  <si>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</si>
  <si>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</si>
  <si>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</si>
  <si>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</si>
  <si>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</si>
  <si>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</si>
  <si>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</si>
  <si>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</si>
  <si>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</si>
  <si>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</si>
  <si>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</si>
  <si>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</si>
  <si>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</si>
  <si>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</si>
  <si>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</si>
  <si>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</si>
  <si>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</si>
  <si>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</si>
  <si>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</si>
  <si>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</si>
  <si>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</si>
  <si>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</si>
  <si>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</si>
  <si>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</si>
  <si>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</si>
  <si>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</si>
  <si>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</si>
  <si>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</si>
  <si>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</si>
  <si>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</si>
  <si>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</si>
  <si>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</si>
  <si>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</si>
  <si>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</si>
  <si>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</si>
  <si>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</si>
  <si>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</si>
  <si>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</si>
  <si>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</si>
  <si>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</si>
  <si>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</si>
  <si>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</si>
  <si>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</si>
  <si>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</si>
  <si>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</si>
  <si>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</si>
  <si>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</si>
  <si>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</si>
  <si>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</si>
  <si>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</si>
  <si>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</si>
  <si>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</si>
  <si>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</si>
  <si>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</si>
  <si>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</si>
  <si>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</si>
  <si>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</si>
  <si>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</si>
  <si>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</si>
  <si>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</si>
  <si>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</si>
  <si>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</si>
  <si>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</si>
  <si>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</si>
  <si>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</si>
  <si>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</si>
  <si>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</si>
  <si>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</si>
  <si>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</si>
  <si>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</si>
  <si>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</si>
  <si>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</si>
  <si>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</si>
  <si>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</si>
  <si>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</si>
  <si>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</si>
  <si>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</si>
  <si>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</si>
  <si>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</si>
  <si>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</si>
  <si>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</si>
  <si>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</si>
  <si>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</si>
  <si>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</si>
  <si>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</si>
  <si>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</si>
  <si>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</si>
  <si>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</si>
  <si>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</si>
  <si>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</si>
  <si>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</si>
  <si>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</si>
  <si>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</si>
  <si>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</si>
  <si>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</si>
  <si>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</si>
  <si>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</si>
  <si>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</si>
  <si>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</si>
  <si>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</si>
  <si>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</si>
  <si>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</si>
  <si>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</si>
  <si>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</si>
  <si>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</si>
  <si>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</si>
  <si>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</si>
  <si>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</si>
  <si>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</si>
  <si>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</si>
  <si>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</si>
  <si>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</si>
  <si>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</si>
  <si>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</si>
  <si>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</si>
  <si>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</si>
  <si>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</si>
  <si>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</si>
  <si>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</si>
  <si>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</si>
  <si>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</si>
  <si>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</si>
  <si>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</si>
  <si>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</si>
  <si>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</si>
  <si>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</si>
  <si>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</si>
  <si>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</si>
  <si>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</si>
  <si>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</si>
  <si>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</si>
  <si>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</si>
  <si>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</si>
  <si>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</si>
  <si>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</si>
  <si>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</si>
  <si>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</si>
  <si>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</si>
  <si>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</si>
  <si>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</si>
  <si>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</si>
  <si>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</si>
  <si>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</si>
  <si>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</si>
  <si>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</si>
  <si>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</si>
  <si>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</si>
  <si>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</si>
  <si>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</si>
  <si>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</si>
  <si>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</si>
  <si>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</si>
  <si>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</si>
  <si>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</si>
  <si>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</si>
  <si>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</si>
  <si>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</si>
  <si>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</si>
  <si>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</si>
  <si>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</si>
  <si>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</si>
  <si>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</si>
  <si>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</si>
  <si>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</si>
  <si>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</si>
  <si>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</si>
  <si>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</si>
  <si>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</si>
  <si>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</si>
  <si>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</si>
  <si>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</si>
  <si>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</si>
  <si>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</si>
  <si>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</si>
  <si>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</si>
  <si>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</si>
  <si>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</si>
  <si>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</si>
  <si>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</si>
  <si>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</si>
  <si>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</si>
  <si>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</si>
  <si>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</si>
  <si>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</si>
  <si>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</si>
  <si>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</si>
  <si>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</si>
  <si>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</si>
  <si>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</si>
  <si>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</si>
  <si>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</si>
  <si>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</si>
  <si>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</si>
  <si>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</si>
  <si>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</si>
  <si>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</si>
  <si>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</si>
  <si>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</si>
  <si>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</si>
  <si>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</si>
  <si>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</si>
  <si>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</si>
  <si>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</si>
  <si>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</si>
  <si>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</si>
  <si>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</si>
  <si>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</si>
  <si>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</si>
  <si>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</si>
  <si>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</si>
  <si>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</si>
  <si>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</si>
  <si>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</si>
  <si>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</si>
  <si>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</si>
  <si>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</si>
  <si>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</si>
  <si>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</si>
  <si>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</si>
  <si>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</si>
  <si>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</si>
  <si>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</si>
  <si>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</si>
  <si>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</si>
  <si>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</si>
  <si>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</si>
  <si>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</si>
  <si>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</si>
  <si>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</si>
  <si>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</si>
  <si>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</si>
  <si>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</si>
  <si>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</si>
  <si>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</si>
  <si>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</si>
  <si>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</si>
  <si>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</si>
  <si>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</si>
  <si>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</si>
  <si>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</si>
  <si>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</si>
  <si>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</si>
  <si>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</si>
  <si>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</si>
  <si>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</si>
  <si>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</si>
  <si>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</si>
  <si>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</si>
  <si>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</si>
  <si>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</si>
  <si>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</si>
  <si>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</si>
  <si>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</si>
  <si>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</si>
  <si>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</si>
  <si>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</si>
  <si>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</si>
  <si>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</si>
  <si>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</si>
  <si>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</si>
  <si>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</si>
  <si>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</si>
  <si>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</si>
  <si>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</si>
  <si>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</si>
  <si>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</si>
  <si>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</si>
  <si>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</si>
  <si>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</si>
  <si>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</si>
  <si>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</si>
  <si>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</si>
  <si>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</si>
  <si>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</si>
  <si>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</si>
  <si>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</si>
  <si>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</si>
  <si>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</si>
  <si>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</si>
  <si>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</si>
  <si>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</si>
  <si>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</si>
  <si>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</si>
  <si>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</si>
  <si>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</si>
  <si>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</si>
  <si>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</si>
  <si>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</si>
  <si>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</si>
  <si>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</si>
  <si>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</si>
  <si>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</si>
  <si>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</si>
  <si>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</si>
  <si>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</si>
  <si>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</si>
  <si>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</si>
  <si>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</si>
  <si>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</si>
  <si>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</si>
  <si>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</si>
  <si>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</si>
  <si>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</si>
  <si>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</si>
  <si>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</si>
  <si>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</si>
  <si>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</si>
  <si>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</si>
  <si>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</si>
  <si>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</si>
  <si>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</si>
  <si>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</si>
  <si>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</si>
  <si>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</si>
  <si>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</si>
  <si>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</si>
  <si>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</si>
  <si>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</si>
  <si>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</si>
  <si>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</si>
  <si>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</si>
  <si>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</si>
  <si>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</si>
  <si>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</si>
  <si>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</si>
  <si>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</si>
  <si>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</si>
  <si>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</si>
  <si>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</si>
  <si>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</si>
  <si>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</si>
  <si>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</si>
  <si>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</si>
  <si>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</si>
  <si>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</si>
  <si>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</si>
  <si>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</si>
  <si>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</si>
  <si>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</si>
  <si>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</si>
  <si>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</si>
  <si>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</si>
  <si>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</si>
  <si>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</si>
  <si>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</si>
  <si>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</si>
  <si>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</si>
  <si>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</si>
  <si>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</si>
  <si>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</si>
  <si>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</si>
  <si>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</si>
  <si>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</si>
  <si>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</si>
  <si>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</si>
  <si>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</si>
  <si>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</si>
  <si>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</si>
  <si>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</si>
  <si>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</si>
  <si>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</si>
  <si>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</si>
  <si>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</si>
  <si>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</si>
  <si>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</si>
  <si>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</si>
  <si>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</si>
  <si>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</si>
  <si>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</si>
  <si>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</si>
  <si>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</si>
  <si>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</si>
  <si>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</si>
  <si>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</si>
  <si>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</si>
  <si>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</si>
  <si>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</si>
  <si>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</si>
  <si>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</si>
  <si>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</si>
  <si>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</si>
  <si>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</si>
  <si>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</si>
  <si>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</si>
  <si>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</si>
  <si>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</si>
  <si>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</si>
  <si>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</si>
  <si>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</si>
  <si>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</si>
  <si>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</si>
  <si>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</si>
  <si>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</si>
  <si>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</si>
  <si>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</si>
  <si>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</si>
  <si>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</si>
  <si>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</si>
  <si>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</si>
  <si>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</si>
  <si>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</si>
  <si>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</si>
  <si>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</si>
  <si>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</si>
  <si>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</si>
  <si>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</si>
  <si>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</si>
  <si>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</si>
  <si>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</si>
  <si>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</si>
  <si>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</si>
  <si>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</si>
  <si>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</si>
  <si>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</si>
  <si>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</si>
  <si>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</si>
  <si>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</si>
  <si>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</si>
  <si>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</si>
  <si>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</si>
  <si>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</si>
  <si>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</si>
  <si>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</si>
  <si>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</si>
  <si>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</si>
  <si>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</si>
  <si>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</si>
  <si>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</si>
  <si>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</si>
  <si>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</si>
  <si>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</si>
  <si>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</si>
  <si>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</si>
  <si>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</si>
  <si>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</si>
  <si>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</si>
  <si>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</si>
  <si>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</si>
  <si>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</si>
  <si>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</si>
  <si>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</si>
  <si>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</si>
  <si>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</si>
  <si>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</si>
  <si>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</si>
  <si>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</si>
  <si>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</si>
  <si>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</si>
  <si>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</si>
  <si>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</si>
  <si>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</si>
  <si>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</si>
  <si>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</si>
  <si>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</si>
  <si>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</si>
  <si>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</si>
  <si>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</si>
  <si>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</si>
  <si>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</si>
  <si>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</si>
  <si>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</si>
  <si>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</si>
  <si>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</si>
  <si>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</si>
  <si>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</si>
  <si>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</si>
  <si>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</si>
  <si>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</si>
  <si>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</si>
  <si>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</si>
  <si>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</si>
  <si>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</si>
  <si>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</si>
  <si>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</si>
  <si>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</si>
  <si>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</si>
  <si>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</si>
  <si>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</si>
  <si>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</si>
  <si>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</si>
  <si>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</si>
  <si>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</si>
  <si>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</si>
  <si>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</si>
  <si>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</si>
  <si>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</si>
  <si>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</si>
  <si>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</si>
  <si>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</si>
  <si>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</si>
  <si>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</si>
  <si>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</si>
  <si>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</si>
  <si>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</si>
  <si>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</si>
  <si>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</si>
  <si>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</si>
  <si>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</si>
  <si>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</si>
  <si>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</si>
  <si>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</si>
  <si>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</si>
  <si>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</si>
  <si>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</si>
  <si>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</si>
  <si>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</si>
  <si>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</si>
  <si>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</si>
  <si>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</si>
  <si>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</si>
  <si>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</si>
  <si>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</si>
  <si>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</si>
  <si>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</si>
  <si>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</si>
  <si>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</si>
  <si>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</si>
  <si>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</si>
  <si>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</si>
  <si>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</si>
  <si>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</si>
  <si>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</si>
  <si>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</si>
  <si>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</si>
  <si>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</si>
  <si>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</si>
  <si>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</si>
  <si>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</si>
  <si>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</si>
  <si>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</si>
  <si>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</si>
  <si>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</si>
  <si>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</si>
  <si>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</si>
  <si>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</si>
  <si>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</si>
  <si>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</si>
  <si>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</si>
  <si>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</si>
  <si>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</si>
  <si>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</si>
  <si>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</si>
  <si>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</si>
  <si>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</si>
  <si>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</si>
  <si>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</si>
  <si>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</si>
  <si>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</si>
  <si>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</si>
  <si>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</si>
  <si>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</si>
  <si>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</si>
  <si>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</si>
  <si>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</si>
  <si>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</si>
  <si>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</si>
  <si>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</si>
  <si>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</si>
  <si>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</si>
  <si>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</si>
  <si>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</si>
  <si>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</si>
  <si>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</si>
  <si>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</si>
  <si>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</si>
  <si>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</si>
  <si>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</si>
  <si>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</si>
  <si>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</si>
  <si>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</si>
  <si>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</si>
  <si>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</si>
  <si>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</si>
  <si>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</si>
  <si>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</si>
  <si>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</si>
  <si>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</si>
  <si>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</si>
  <si>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</si>
  <si>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</si>
  <si>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</si>
  <si>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</si>
  <si>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</si>
  <si>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</si>
  <si>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</si>
  <si>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</si>
  <si>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</si>
  <si>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</si>
  <si>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</si>
  <si>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</si>
  <si>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</si>
  <si>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</si>
  <si>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</si>
  <si>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</si>
  <si>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</si>
  <si>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</si>
  <si>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</si>
  <si>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</si>
  <si>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</si>
  <si>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</si>
  <si>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</si>
  <si>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</si>
  <si>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</si>
  <si>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</si>
  <si>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</si>
  <si>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</si>
  <si>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</si>
  <si>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</si>
  <si>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</si>
  <si>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</si>
  <si>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</si>
  <si>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</si>
  <si>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</si>
  <si>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</si>
  <si>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</si>
  <si>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</si>
  <si>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</si>
  <si>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</si>
  <si>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</si>
  <si>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</si>
  <si>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</si>
  <si>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</si>
  <si>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</si>
  <si>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</si>
  <si>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</si>
  <si>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</si>
  <si>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</si>
  <si>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</si>
  <si>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</si>
  <si>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</si>
  <si>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</si>
  <si>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</si>
  <si>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</si>
  <si>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</si>
  <si>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</si>
  <si>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</si>
  <si>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</si>
  <si>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</si>
  <si>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</si>
  <si>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</si>
  <si>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</si>
  <si>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</si>
  <si>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</si>
  <si>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</si>
  <si>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</si>
  <si>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</si>
  <si>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</si>
  <si>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</si>
  <si>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</si>
  <si>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</si>
  <si>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</si>
  <si>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</si>
  <si>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</si>
  <si>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</si>
  <si>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</si>
  <si>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</si>
  <si>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</si>
  <si>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</si>
  <si>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</si>
  <si>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</si>
  <si>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</si>
  <si>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</si>
  <si>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</si>
  <si>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</si>
  <si>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</si>
  <si>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</si>
  <si>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</si>
  <si>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</si>
  <si>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</si>
  <si>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</si>
  <si>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</si>
  <si>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</si>
  <si>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</si>
  <si>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</si>
  <si>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</si>
  <si>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</si>
  <si>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</si>
  <si>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</si>
  <si>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</si>
  <si>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</si>
  <si>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</si>
  <si>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</si>
  <si>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</si>
  <si>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</si>
  <si>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</si>
  <si>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</si>
  <si>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</si>
  <si>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</si>
  <si>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</si>
  <si>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</si>
  <si>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</si>
  <si>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</si>
  <si>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</si>
  <si>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</si>
  <si>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</si>
  <si>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</si>
  <si>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</si>
  <si>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</si>
  <si>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</si>
  <si>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</si>
  <si>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</si>
  <si>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</si>
  <si>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</si>
  <si>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</si>
  <si>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</si>
  <si>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</si>
  <si>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</si>
  <si>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</si>
  <si>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</si>
  <si>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</si>
  <si>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</si>
  <si>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</si>
  <si>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</si>
  <si>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</si>
  <si>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</si>
  <si>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</si>
  <si>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</si>
  <si>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</si>
  <si>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</si>
  <si>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</si>
  <si>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</si>
  <si>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</si>
  <si>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</si>
  <si>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</si>
  <si>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</si>
  <si>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</si>
  <si>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</si>
  <si>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</si>
  <si>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</si>
  <si>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</si>
  <si>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</si>
  <si>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</si>
  <si>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</si>
  <si>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</si>
  <si>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</si>
  <si>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</si>
  <si>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</si>
  <si>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</si>
  <si>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</si>
  <si>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</si>
  <si>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</si>
  <si>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</si>
  <si>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</si>
  <si>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</si>
  <si>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</si>
  <si>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</si>
  <si>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</si>
  <si>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</si>
  <si>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</si>
  <si>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</si>
  <si>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</si>
  <si>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</si>
  <si>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</si>
  <si>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</si>
  <si>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</si>
  <si>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</si>
  <si>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</si>
  <si>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</si>
  <si>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</si>
  <si>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</si>
  <si>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</si>
  <si>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</si>
  <si>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</si>
  <si>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</si>
  <si>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</si>
  <si>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</si>
  <si>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</si>
  <si>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</si>
  <si>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</si>
  <si>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</si>
  <si>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</si>
  <si>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</si>
  <si>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</si>
  <si>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</si>
  <si>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</si>
  <si>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</si>
  <si>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</si>
  <si>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</si>
  <si>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</si>
  <si>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</si>
  <si>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</si>
  <si>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</si>
  <si>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</si>
  <si>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</si>
  <si>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</si>
  <si>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</si>
  <si>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</si>
  <si>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</si>
  <si>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</si>
  <si>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</si>
  <si>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</si>
  <si>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</si>
  <si>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</si>
  <si>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</si>
  <si>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</si>
  <si>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</si>
  <si>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</si>
  <si>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</si>
  <si>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</si>
  <si>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</si>
  <si>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</si>
  <si>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</si>
  <si>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</si>
  <si>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</si>
  <si>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</si>
  <si>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</si>
  <si>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</si>
  <si>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</si>
  <si>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</si>
  <si>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</si>
  <si>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</si>
  <si>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</si>
  <si>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</si>
  <si>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</si>
  <si>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</si>
  <si>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</si>
  <si>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</si>
  <si>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</si>
  <si>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</si>
  <si>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</si>
  <si>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</si>
  <si>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</si>
  <si>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</si>
  <si>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</si>
  <si>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</si>
  <si>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</si>
  <si>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</si>
  <si>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</si>
  <si>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</si>
  <si>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</si>
  <si>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</si>
  <si>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</si>
  <si>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</si>
  <si>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</si>
  <si>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</si>
  <si>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</si>
  <si>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</si>
  <si>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</si>
  <si>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</si>
  <si>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</si>
  <si>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</si>
  <si>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</si>
  <si>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</si>
  <si>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</si>
  <si>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</si>
  <si>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</si>
  <si>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</si>
  <si>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</si>
  <si>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</si>
  <si>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</si>
  <si>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</si>
  <si>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</si>
  <si>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</si>
  <si>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</si>
  <si>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</si>
  <si>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</si>
  <si>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</si>
  <si>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</si>
  <si>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</si>
  <si>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</si>
  <si>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</si>
  <si>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</si>
  <si>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</si>
  <si>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</si>
  <si>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</si>
  <si>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</si>
  <si>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</si>
  <si>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</si>
  <si>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</si>
  <si>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</si>
  <si>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</si>
  <si>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</si>
  <si>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</si>
  <si>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</si>
  <si>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</si>
  <si>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</si>
  <si>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</si>
  <si>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</si>
  <si>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</si>
  <si>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</si>
  <si>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</si>
  <si>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</si>
  <si>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</si>
  <si>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</si>
  <si>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</si>
  <si>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</si>
  <si>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</si>
  <si>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</si>
  <si>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</si>
  <si>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</si>
  <si>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</si>
  <si>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</si>
  <si>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</si>
  <si>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</si>
  <si>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</si>
  <si>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</si>
  <si>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</si>
  <si>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</si>
  <si>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</si>
  <si>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</si>
  <si>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</si>
  <si>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</si>
  <si>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</si>
  <si>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</si>
  <si>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</si>
  <si>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</si>
  <si>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</si>
  <si>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</si>
  <si>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</si>
  <si>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</si>
  <si>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</si>
  <si>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</si>
  <si>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</si>
  <si>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</si>
  <si>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</si>
  <si>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</si>
  <si>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</si>
  <si>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</si>
  <si>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</si>
  <si>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</si>
  <si>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</si>
  <si>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</si>
  <si>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</si>
  <si>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</si>
  <si>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</si>
  <si>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</si>
  <si>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</si>
  <si>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</si>
  <si>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</si>
  <si>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</si>
  <si>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</si>
  <si>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</si>
  <si>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</si>
  <si>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</si>
  <si>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</si>
  <si>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</si>
  <si>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</si>
  <si>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</si>
  <si>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</si>
  <si>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</si>
  <si>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</si>
  <si>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</si>
  <si>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</si>
  <si>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</si>
  <si>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</si>
  <si>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</si>
  <si>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</si>
  <si>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</si>
  <si>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</si>
  <si>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</si>
  <si>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</si>
  <si>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</si>
  <si>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</si>
  <si>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</si>
  <si>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</si>
  <si>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</si>
  <si>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</si>
  <si>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</si>
  <si>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</si>
  <si>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</si>
  <si>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</si>
  <si>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</si>
  <si>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</si>
  <si>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</si>
  <si>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</si>
  <si>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</si>
  <si>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</si>
  <si>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</si>
  <si>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</si>
  <si>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</si>
  <si>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</si>
  <si>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</si>
  <si>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</si>
  <si>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</si>
  <si>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</si>
  <si>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</si>
  <si>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</si>
  <si>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</si>
  <si>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</si>
  <si>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</si>
  <si>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</si>
  <si>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</si>
  <si>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</si>
  <si>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</si>
  <si>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</si>
  <si>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</si>
  <si>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</si>
  <si>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</si>
  <si>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</si>
  <si>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</si>
  <si>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</si>
  <si>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</si>
  <si>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</si>
  <si>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</si>
  <si>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</si>
  <si>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</si>
  <si>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</si>
  <si>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</si>
  <si>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</si>
  <si>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</si>
  <si>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</si>
  <si>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</si>
  <si>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</si>
  <si>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</si>
  <si>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</si>
  <si>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</si>
  <si>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</si>
  <si>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</si>
  <si>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</si>
  <si>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</si>
  <si>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</si>
  <si>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</si>
  <si>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</si>
  <si>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</si>
  <si>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</si>
  <si>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</si>
  <si>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</si>
  <si>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</si>
  <si>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</si>
  <si>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</si>
  <si>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</si>
  <si>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</si>
  <si>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</si>
  <si>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</si>
  <si>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</si>
  <si>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</si>
  <si>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</si>
  <si>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</si>
  <si>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</si>
  <si>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</si>
  <si>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</si>
  <si>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</si>
  <si>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</si>
  <si>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</si>
  <si>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</si>
  <si>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</si>
  <si>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</si>
  <si>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</si>
  <si>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</si>
  <si>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</si>
  <si>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</si>
  <si>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</si>
  <si>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</si>
  <si>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</si>
  <si>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</si>
  <si>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</si>
  <si>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</si>
  <si>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</si>
  <si>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</si>
  <si>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</si>
  <si>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</si>
  <si>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</si>
  <si>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</si>
  <si>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</si>
  <si>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</si>
  <si>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</si>
  <si>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</si>
  <si>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</si>
  <si>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</si>
  <si>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</si>
  <si>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</si>
  <si>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</si>
  <si>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</si>
  <si>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</si>
  <si>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</si>
  <si>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</si>
  <si>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</si>
  <si>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</si>
  <si>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</si>
  <si>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</si>
  <si>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</si>
  <si>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</si>
  <si>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</si>
  <si>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</si>
  <si>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</si>
  <si>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</si>
  <si>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</si>
  <si>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</si>
  <si>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</si>
  <si>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</si>
  <si>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</si>
  <si>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</si>
  <si>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</si>
  <si>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</si>
  <si>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</si>
  <si>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</si>
  <si>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</si>
  <si>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</si>
  <si>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</si>
  <si>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</si>
  <si>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</si>
  <si>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</si>
  <si>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</si>
  <si>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</si>
  <si>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</si>
  <si>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</si>
  <si>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</si>
  <si>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</si>
  <si>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</si>
  <si>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</si>
  <si>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</si>
  <si>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</si>
  <si>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</si>
  <si>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</si>
  <si>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</si>
  <si>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</si>
  <si>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</si>
  <si>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</si>
  <si>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</si>
  <si>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</si>
  <si>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</si>
  <si>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</si>
  <si>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</si>
  <si>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</si>
  <si>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</si>
  <si>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</si>
  <si>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</si>
  <si>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</si>
  <si>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</si>
  <si>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</si>
  <si>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</si>
  <si>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</si>
  <si>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</si>
  <si>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</si>
  <si>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</si>
  <si>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</si>
  <si>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</si>
  <si>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</si>
  <si>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</si>
  <si>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</si>
  <si>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</si>
  <si>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</si>
  <si>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</si>
  <si>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</si>
  <si>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</si>
  <si>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</si>
  <si>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</si>
  <si>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</si>
  <si>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</si>
  <si>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</si>
  <si>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</si>
  <si>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</si>
  <si>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</si>
  <si>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</si>
  <si>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</si>
  <si>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</si>
  <si>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</si>
  <si>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</si>
  <si>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</si>
  <si>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</si>
  <si>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</si>
  <si>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</si>
  <si>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</si>
  <si>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</si>
  <si>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</si>
  <si>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</si>
  <si>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</si>
  <si>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</si>
  <si>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</si>
  <si>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</si>
  <si>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</si>
  <si>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</si>
  <si>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</si>
  <si>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</si>
  <si>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</si>
  <si>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</si>
  <si>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</si>
  <si>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</si>
  <si>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</si>
  <si>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</si>
  <si>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</si>
  <si>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</si>
  <si>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</si>
  <si>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</si>
  <si>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</si>
  <si>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</si>
  <si>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</si>
  <si>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</si>
  <si>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</si>
  <si>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</si>
  <si>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</si>
  <si>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</si>
  <si>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</si>
  <si>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</si>
  <si>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</si>
  <si>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</si>
  <si>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</si>
  <si>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</si>
  <si>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</si>
  <si>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</si>
  <si>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</si>
  <si>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</si>
  <si>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</si>
  <si>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</si>
  <si>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</si>
  <si>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</si>
  <si>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</si>
  <si>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</si>
  <si>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</si>
  <si>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</si>
  <si>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</si>
  <si>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</si>
  <si>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</si>
  <si>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</si>
  <si>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</si>
  <si>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</si>
  <si>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</si>
  <si>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</si>
  <si>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</si>
  <si>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</si>
  <si>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</si>
  <si>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</si>
  <si>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</si>
  <si>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</si>
  <si>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</si>
  <si>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</si>
  <si>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</si>
  <si>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</si>
  <si>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</si>
  <si>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</si>
  <si>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</si>
  <si>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</si>
  <si>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</si>
  <si>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</si>
  <si>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</si>
  <si>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</si>
  <si>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</si>
  <si>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</si>
  <si>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</si>
  <si>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</si>
  <si>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</si>
  <si>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</si>
  <si>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</si>
  <si>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</si>
  <si>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</si>
  <si>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</si>
  <si>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</si>
  <si>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</si>
  <si>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</si>
  <si>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</si>
  <si>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</si>
  <si>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</si>
  <si>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</si>
  <si>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</si>
  <si>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</si>
  <si>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</si>
  <si>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</si>
  <si>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</si>
  <si>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</si>
  <si>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</si>
  <si>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</si>
  <si>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</si>
  <si>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</si>
  <si>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</si>
  <si>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</si>
  <si>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</si>
  <si>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</si>
  <si>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</si>
  <si>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</si>
  <si>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</si>
  <si>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</si>
  <si>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</si>
  <si>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</si>
  <si>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</si>
  <si>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</si>
  <si>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</si>
  <si>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</si>
  <si>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</si>
  <si>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</si>
  <si>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</si>
  <si>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</si>
  <si>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</si>
  <si>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</si>
  <si>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</si>
  <si>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</si>
  <si>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</si>
  <si>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</si>
  <si>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</si>
  <si>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</si>
  <si>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</si>
  <si>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</si>
  <si>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</si>
  <si>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</si>
  <si>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</si>
  <si>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</si>
  <si>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</si>
  <si>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</si>
  <si>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</si>
  <si>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</si>
  <si>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</si>
  <si>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</si>
  <si>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</si>
  <si>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</si>
  <si>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</si>
  <si>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</si>
  <si>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</si>
  <si>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</si>
  <si>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</si>
  <si>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</si>
  <si>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</si>
  <si>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</si>
  <si>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</si>
  <si>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</si>
  <si>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</si>
  <si>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</si>
  <si>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</si>
  <si>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</si>
  <si>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</si>
  <si>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</si>
  <si>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</si>
  <si>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</si>
  <si>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</si>
  <si>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</si>
  <si>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</si>
  <si>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</si>
  <si>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</si>
  <si>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</si>
  <si>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</si>
  <si>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</si>
  <si>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</si>
  <si>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</si>
  <si>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</si>
  <si>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</si>
  <si>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</si>
  <si>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</si>
  <si>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</si>
  <si>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</si>
  <si>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</si>
  <si>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</si>
  <si>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</si>
  <si>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</si>
  <si>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</si>
  <si>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</si>
  <si>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</si>
  <si>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</si>
  <si>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</si>
  <si>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</si>
  <si>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</si>
  <si>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</si>
  <si>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</si>
  <si>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</si>
  <si>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</si>
  <si>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</si>
  <si>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</si>
  <si>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</si>
  <si>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</si>
  <si>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</si>
  <si>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</si>
  <si>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</si>
  <si>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</si>
  <si>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</si>
  <si>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</si>
  <si>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</si>
  <si>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</si>
  <si>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</si>
  <si>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</si>
  <si>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</si>
  <si>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</si>
  <si>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</si>
  <si>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</si>
  <si>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</si>
  <si>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</si>
  <si>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</si>
  <si>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</si>
  <si>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</si>
  <si>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</si>
  <si>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</si>
  <si>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</si>
  <si>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</si>
  <si>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</si>
  <si>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</si>
  <si>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</si>
  <si>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</si>
  <si>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</si>
  <si>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</si>
  <si>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</si>
  <si>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</si>
  <si>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</si>
  <si>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</si>
  <si>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</si>
  <si>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</si>
  <si>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</si>
  <si>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</si>
  <si>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</si>
  <si>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</si>
  <si>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</si>
  <si>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</si>
  <si>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</si>
  <si>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</si>
  <si>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</si>
  <si>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</si>
  <si>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</si>
  <si>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</si>
  <si>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</si>
  <si>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</si>
  <si>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</si>
  <si>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</si>
  <si>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</si>
  <si>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</si>
  <si>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</si>
  <si>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</si>
  <si>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</si>
  <si>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</si>
  <si>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</si>
  <si>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</si>
  <si>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</si>
  <si>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</si>
  <si>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</si>
  <si>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</si>
  <si>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</si>
  <si>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</si>
  <si>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</si>
  <si>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</si>
  <si>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</si>
  <si>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</si>
  <si>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</si>
  <si>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</si>
  <si>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</si>
  <si>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</si>
  <si>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</si>
  <si>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</si>
  <si>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</si>
  <si>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</si>
  <si>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</si>
  <si>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</si>
  <si>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</si>
  <si>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</si>
  <si>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</si>
  <si>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</si>
  <si>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</si>
  <si>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</si>
  <si>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</si>
  <si>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</si>
  <si>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</si>
  <si>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</si>
  <si>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</si>
  <si>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</si>
  <si>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</si>
  <si>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</si>
  <si>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</si>
  <si>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</si>
  <si>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</si>
  <si>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</si>
  <si>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</si>
  <si>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</si>
  <si>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</si>
  <si>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</si>
  <si>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</si>
  <si>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</si>
  <si>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</si>
  <si>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</si>
  <si>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</si>
  <si>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</si>
  <si>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</si>
  <si>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</si>
  <si>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</si>
  <si>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</si>
  <si>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</si>
  <si>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</si>
  <si>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</si>
  <si>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</si>
  <si>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</si>
  <si>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</si>
  <si>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</si>
  <si>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</si>
  <si>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</si>
  <si>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</si>
  <si>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</si>
  <si>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</si>
  <si>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</si>
  <si>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</si>
  <si>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</si>
  <si>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</si>
  <si>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</si>
  <si>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</si>
  <si>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</si>
  <si>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</si>
  <si>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</si>
  <si>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</si>
  <si>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</si>
  <si>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</si>
  <si>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</si>
  <si>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</si>
  <si>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</si>
  <si>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</si>
  <si>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</si>
  <si>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</si>
  <si>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</si>
  <si>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</si>
  <si>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</si>
  <si>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</si>
  <si>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</si>
  <si>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</si>
  <si>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</si>
  <si>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</si>
  <si>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</si>
  <si>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</si>
  <si>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</si>
  <si>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</si>
  <si>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</si>
  <si>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</si>
  <si>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</si>
  <si>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</si>
  <si>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</si>
  <si>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</si>
  <si>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</si>
  <si>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</si>
  <si>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</si>
  <si>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</si>
  <si>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</si>
  <si>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</si>
  <si>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</si>
  <si>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</si>
  <si>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</si>
  <si>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</si>
  <si>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</si>
  <si>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</si>
  <si>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</si>
  <si>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</si>
  <si>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</si>
  <si>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</si>
  <si>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</si>
  <si>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</si>
  <si>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</si>
  <si>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</si>
  <si>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</si>
  <si>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</si>
  <si>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</si>
  <si>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</si>
  <si>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</si>
  <si>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</si>
  <si>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</si>
  <si>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</si>
  <si>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</si>
  <si>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</si>
  <si>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</si>
  <si>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</si>
  <si>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</si>
  <si>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</si>
  <si>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</si>
  <si>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</si>
  <si>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</si>
  <si>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</si>
  <si>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</si>
  <si>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</si>
  <si>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</si>
  <si>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</si>
  <si>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</si>
  <si>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</si>
  <si>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</si>
  <si>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</si>
  <si>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</si>
  <si>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</si>
  <si>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</si>
  <si>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</si>
  <si>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</si>
  <si>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</si>
  <si>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</si>
  <si>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</si>
  <si>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</si>
  <si>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</si>
  <si>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</si>
  <si>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</si>
  <si>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</si>
  <si>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</si>
  <si>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</si>
  <si>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</si>
  <si>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</si>
  <si>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</si>
  <si>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</si>
  <si>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</si>
  <si>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</si>
  <si>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</si>
  <si>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</si>
  <si>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</si>
  <si>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</si>
  <si>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</si>
  <si>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</si>
  <si>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</si>
  <si>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</si>
  <si>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</si>
  <si>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</si>
  <si>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</si>
  <si>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</si>
  <si>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</si>
  <si>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</si>
  <si>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</si>
  <si>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</si>
  <si>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</si>
  <si>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</si>
  <si>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</si>
  <si>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</si>
  <si>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</si>
  <si>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</si>
  <si>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</si>
  <si>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</si>
  <si>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</si>
  <si>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</si>
  <si>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</si>
  <si>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</si>
  <si>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</si>
  <si>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</si>
  <si>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</si>
  <si>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</si>
  <si>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</si>
  <si>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</si>
  <si>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</si>
  <si>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</si>
  <si>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</si>
  <si>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</si>
  <si>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</si>
  <si>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</si>
  <si>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</si>
  <si>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</si>
  <si>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</si>
  <si>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</si>
  <si>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</si>
  <si>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</si>
  <si>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</si>
  <si>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</si>
  <si>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</si>
  <si>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</si>
  <si>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</si>
  <si>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</si>
  <si>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</si>
  <si>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</si>
  <si>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</si>
  <si>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</si>
  <si>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</si>
  <si>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</si>
  <si>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</si>
  <si>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</si>
  <si>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</si>
  <si>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</si>
  <si>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</si>
  <si>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</si>
  <si>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</si>
  <si>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</si>
  <si>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</si>
  <si>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</si>
  <si>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</si>
  <si>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</si>
  <si>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</si>
  <si>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</si>
  <si>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</si>
  <si>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</si>
  <si>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</si>
  <si>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</si>
  <si>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</si>
  <si>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</si>
  <si>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</si>
  <si>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</si>
  <si>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</si>
  <si>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</si>
  <si>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</si>
  <si>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</si>
  <si>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</si>
  <si>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</si>
  <si>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</si>
  <si>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</si>
  <si>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</si>
  <si>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</si>
  <si>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</si>
  <si>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</si>
  <si>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</si>
  <si>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</si>
  <si>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</si>
  <si>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</si>
  <si>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</si>
  <si>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</si>
  <si>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</si>
  <si>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</si>
  <si>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</si>
  <si>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</si>
  <si>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</si>
  <si>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</si>
  <si>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</si>
  <si>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</si>
  <si>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</si>
  <si>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</si>
  <si>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</si>
  <si>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</si>
  <si>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</si>
  <si>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</si>
  <si>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</si>
  <si>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</si>
  <si>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</si>
  <si>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</si>
  <si>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</si>
  <si>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</si>
  <si>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</si>
  <si>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</si>
  <si>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</si>
  <si>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</si>
  <si>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</si>
  <si>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</si>
  <si>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</si>
  <si>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</si>
  <si>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</si>
  <si>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</si>
  <si>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</si>
  <si>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</si>
  <si>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</si>
  <si>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</si>
  <si>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</si>
  <si>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</si>
  <si>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</si>
  <si>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</si>
  <si>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</si>
  <si>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</si>
  <si>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</si>
  <si>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</si>
  <si>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</si>
  <si>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</si>
  <si>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</si>
  <si>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</si>
  <si>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</si>
  <si>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</si>
  <si>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</si>
  <si>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</si>
  <si>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</si>
  <si>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</si>
  <si>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</si>
  <si>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</si>
  <si>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</si>
  <si>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</si>
  <si>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</si>
  <si>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</si>
  <si>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</si>
  <si>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</si>
  <si>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</si>
  <si>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</si>
  <si>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</si>
  <si>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</si>
  <si>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</si>
  <si>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</si>
  <si>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</si>
  <si>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</si>
  <si>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</si>
  <si>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</si>
  <si>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</si>
  <si>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</si>
  <si>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</si>
  <si>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</si>
  <si>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</si>
  <si>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</si>
  <si>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</si>
  <si>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</si>
  <si>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</si>
  <si>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</si>
  <si>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</si>
  <si>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</si>
  <si>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</si>
  <si>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</si>
  <si>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</si>
  <si>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</si>
  <si>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</si>
  <si>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</si>
  <si>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</si>
  <si>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</si>
  <si>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</si>
  <si>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</si>
  <si>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</si>
  <si>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</si>
  <si>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</si>
  <si>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</si>
  <si>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</si>
  <si>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</si>
  <si>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</si>
  <si>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</si>
  <si>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</si>
  <si>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</si>
  <si>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</si>
  <si>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</si>
  <si>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</si>
  <si>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</si>
  <si>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</si>
  <si>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</si>
  <si>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</si>
  <si>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</si>
  <si>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</si>
  <si>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</si>
  <si>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</si>
  <si>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</si>
  <si>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</si>
  <si>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</si>
  <si>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</si>
  <si>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</si>
  <si>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</si>
  <si>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</si>
  <si>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</si>
  <si>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</si>
  <si>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</si>
  <si>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</si>
  <si>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</si>
  <si>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</si>
  <si>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</si>
  <si>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</si>
  <si>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</si>
  <si>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</si>
  <si>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</si>
  <si>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</si>
  <si>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</si>
  <si>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</si>
  <si>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</si>
  <si>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</si>
  <si>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</si>
  <si>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</si>
  <si>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</si>
  <si>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</si>
  <si>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</si>
  <si>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</si>
  <si>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</si>
  <si>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</si>
  <si>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</si>
  <si>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</si>
  <si>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</si>
  <si>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</si>
  <si>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</si>
  <si>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</si>
  <si>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</si>
  <si>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</si>
  <si>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</si>
  <si>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</si>
  <si>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</si>
  <si>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</si>
  <si>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</si>
  <si>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</si>
  <si>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</si>
  <si>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</si>
  <si>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</si>
  <si>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</si>
  <si>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</si>
  <si>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</si>
  <si>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</si>
  <si>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</si>
  <si>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</si>
  <si>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</si>
  <si>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</si>
  <si>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</si>
  <si>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</si>
  <si>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</si>
  <si>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</si>
  <si>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</si>
  <si>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</si>
  <si>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</si>
  <si>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</si>
  <si>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</si>
  <si>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</si>
  <si>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</si>
  <si>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</si>
  <si>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</si>
  <si>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</si>
  <si>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</si>
  <si>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</si>
  <si>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</si>
  <si>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</si>
  <si>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</si>
  <si>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</si>
  <si>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</si>
  <si>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</si>
  <si>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</si>
  <si>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</si>
  <si>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</si>
  <si>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</si>
  <si>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</si>
  <si>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</si>
  <si>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</si>
  <si>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</si>
  <si>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</si>
  <si>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</si>
  <si>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</si>
  <si>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</si>
  <si>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</si>
  <si>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</si>
  <si>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</si>
  <si>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</si>
  <si>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</si>
  <si>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</si>
  <si>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</si>
  <si>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</si>
  <si>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</si>
  <si>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</si>
  <si>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</si>
  <si>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</si>
  <si>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</si>
  <si>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</si>
  <si>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</si>
  <si>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</si>
  <si>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</si>
  <si>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</si>
  <si>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</si>
  <si>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</si>
  <si>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</si>
  <si>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</si>
  <si>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</si>
  <si>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</si>
  <si>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</si>
  <si>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</si>
  <si>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</si>
  <si>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</si>
  <si>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</si>
  <si>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</si>
  <si>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</si>
  <si>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</si>
  <si>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</si>
  <si>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</si>
  <si>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</si>
  <si>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</si>
  <si>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</si>
  <si>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</si>
  <si>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</si>
  <si>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</si>
  <si>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</si>
  <si>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</si>
  <si>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</si>
  <si>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</si>
  <si>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</si>
  <si>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</si>
  <si>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</si>
  <si>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</si>
  <si>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</si>
  <si>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</si>
  <si>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</si>
  <si>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</si>
  <si>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</si>
  <si>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</si>
  <si>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</si>
  <si>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</si>
  <si>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</si>
  <si>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</si>
  <si>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</si>
  <si>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</si>
  <si>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</si>
  <si>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</si>
  <si>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</si>
  <si>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</si>
  <si>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</si>
  <si>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</si>
  <si>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</si>
  <si>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</si>
  <si>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</si>
  <si>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</si>
  <si>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</si>
  <si>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</si>
  <si>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</si>
  <si>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</si>
  <si>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</si>
  <si>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</si>
  <si>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</si>
  <si>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</si>
  <si>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</si>
  <si>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</si>
  <si>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</si>
  <si>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</si>
  <si>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</si>
  <si>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</si>
  <si>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</si>
  <si>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</si>
  <si>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</si>
  <si>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</si>
  <si>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</si>
  <si>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</si>
  <si>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</si>
  <si>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</si>
  <si>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</si>
  <si>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</si>
  <si>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</si>
  <si>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</si>
  <si>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</si>
  <si>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</si>
  <si>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</si>
  <si>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</si>
  <si>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</si>
  <si>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</si>
  <si>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</si>
  <si>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</si>
  <si>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</si>
  <si>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</si>
  <si>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</si>
  <si>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</si>
  <si>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</si>
  <si>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</si>
  <si>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</si>
  <si>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</si>
  <si>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</si>
  <si>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</si>
  <si>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</si>
  <si>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</si>
  <si>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</si>
  <si>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</si>
  <si>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</si>
  <si>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</si>
  <si>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</si>
  <si>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</si>
  <si>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</si>
  <si>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</si>
  <si>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</si>
  <si>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</si>
  <si>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</si>
  <si>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</si>
  <si>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</si>
  <si>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</si>
  <si>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</si>
  <si>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</si>
  <si>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</si>
  <si>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</si>
  <si>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</si>
  <si>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</si>
  <si>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</si>
  <si>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</si>
  <si>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</si>
  <si>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</si>
  <si>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</si>
  <si>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</si>
  <si>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</si>
  <si>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</si>
  <si>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</si>
  <si>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</si>
  <si>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</si>
  <si>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</si>
  <si>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</si>
  <si>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</si>
  <si>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</si>
  <si>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</si>
  <si>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</si>
  <si>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</si>
  <si>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</si>
  <si>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</si>
  <si>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</si>
  <si>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</si>
  <si>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</si>
  <si>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</si>
  <si>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</si>
  <si>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</si>
  <si>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</si>
  <si>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</si>
  <si>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</si>
  <si>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</si>
  <si>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</si>
  <si>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</si>
  <si>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</si>
  <si>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</si>
  <si>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</si>
  <si>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</si>
  <si>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</si>
  <si>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</si>
  <si>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</si>
  <si>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</si>
  <si>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</si>
  <si>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</si>
  <si>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</si>
  <si>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</si>
  <si>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</si>
  <si>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</si>
  <si>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</si>
  <si>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</si>
  <si>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</si>
  <si>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</si>
  <si>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</si>
  <si>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</si>
  <si>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</si>
  <si>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</si>
  <si>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</si>
  <si>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</si>
  <si>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</si>
  <si>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</si>
  <si>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</si>
  <si>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</si>
  <si>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</si>
  <si>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</si>
  <si>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</si>
  <si>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</si>
  <si>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</si>
  <si>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</si>
  <si>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</si>
  <si>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</si>
  <si>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</si>
  <si>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</si>
  <si>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</si>
  <si>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</si>
  <si>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</si>
  <si>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</si>
  <si>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</si>
  <si>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</si>
  <si>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</si>
  <si>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</si>
  <si>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</si>
  <si>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</si>
  <si>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</si>
  <si>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</si>
  <si>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</si>
  <si>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</si>
  <si>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</si>
  <si>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</si>
  <si>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</si>
  <si>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</si>
  <si>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</si>
  <si>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</si>
  <si>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</si>
  <si>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</si>
  <si>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</si>
  <si>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</si>
  <si>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</si>
  <si>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</si>
  <si>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</si>
  <si>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</si>
  <si>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</si>
  <si>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</si>
  <si>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</si>
  <si>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</si>
  <si>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</si>
  <si>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</si>
  <si>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</si>
  <si>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</si>
  <si>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</si>
  <si>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</si>
  <si>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</si>
  <si>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</si>
  <si>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</si>
  <si>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</si>
  <si>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</si>
  <si>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</si>
  <si>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</si>
  <si>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</si>
  <si>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</si>
  <si>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</si>
  <si>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</si>
  <si>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</si>
  <si>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</si>
  <si>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</si>
  <si>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</si>
  <si>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</si>
  <si>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</si>
  <si>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</si>
  <si>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</si>
  <si>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</si>
  <si>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</si>
  <si>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</si>
  <si>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</si>
  <si>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</si>
  <si>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</si>
  <si>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</si>
  <si>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</si>
  <si>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</si>
  <si>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</si>
  <si>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</si>
  <si>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</si>
  <si>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</si>
  <si>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</si>
  <si>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</si>
  <si>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</si>
  <si>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</si>
  <si>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</si>
  <si>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</si>
  <si>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</si>
  <si>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</si>
  <si>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</si>
  <si>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</si>
  <si>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</si>
  <si>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</si>
  <si>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</si>
  <si>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</si>
  <si>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</si>
  <si>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</si>
  <si>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</si>
  <si>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</si>
  <si>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</si>
  <si>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</si>
  <si>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</si>
  <si>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</si>
  <si>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</si>
  <si>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</si>
  <si>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</si>
  <si>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</si>
  <si>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</si>
  <si>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</si>
  <si>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</si>
  <si>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</si>
  <si>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</si>
  <si>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</si>
  <si>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</si>
  <si>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</si>
  <si>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</si>
  <si>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</si>
  <si>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</si>
  <si>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</si>
  <si>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</si>
  <si>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</si>
  <si>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</si>
  <si>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</si>
  <si>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</si>
  <si>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</si>
  <si>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</si>
  <si>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</si>
  <si>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</si>
  <si>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</si>
  <si>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</si>
  <si>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</si>
  <si>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</si>
  <si>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</si>
  <si>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</si>
  <si>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</si>
  <si>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</si>
  <si>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</si>
  <si>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</si>
  <si>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</si>
  <si>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</si>
  <si>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</si>
  <si>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</si>
  <si>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</si>
  <si>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</si>
  <si>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</si>
  <si>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</si>
  <si>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</si>
  <si>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</si>
  <si>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</si>
  <si>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</si>
  <si>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</si>
  <si>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</si>
  <si>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</si>
  <si>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</si>
  <si>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</si>
  <si>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</si>
  <si>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</si>
  <si>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</si>
  <si>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</si>
  <si>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</si>
  <si>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</si>
  <si>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</si>
  <si>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</si>
  <si>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</si>
  <si>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</si>
  <si>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</si>
  <si>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</si>
  <si>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</si>
  <si>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</si>
  <si>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</si>
  <si>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</si>
  <si>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</si>
  <si>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</si>
  <si>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</si>
  <si>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</si>
  <si>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</si>
  <si>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</si>
  <si>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</si>
  <si>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</si>
  <si>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</si>
  <si>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</si>
  <si>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</si>
  <si>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</si>
  <si>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</si>
  <si>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</si>
  <si>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</si>
  <si>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</si>
  <si>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</si>
  <si>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</si>
  <si>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</si>
  <si>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</si>
  <si>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</si>
  <si>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</si>
  <si>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</si>
  <si>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</si>
  <si>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</si>
  <si>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</si>
  <si>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</si>
  <si>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</si>
  <si>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</si>
  <si>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</si>
  <si>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</si>
  <si>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</si>
  <si>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</si>
  <si>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</si>
  <si>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</si>
  <si>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</si>
  <si>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</si>
  <si>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</si>
  <si>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</si>
  <si>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</si>
  <si>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</si>
  <si>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</si>
  <si>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</si>
  <si>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</si>
  <si>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</si>
  <si>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</si>
  <si>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</si>
  <si>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</si>
  <si>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</si>
  <si>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</si>
  <si>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</si>
  <si>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</si>
  <si>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</si>
  <si>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</si>
  <si>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</si>
  <si>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</si>
  <si>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</si>
  <si>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</si>
  <si>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</si>
  <si>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</si>
  <si>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</si>
  <si>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</si>
  <si>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</si>
  <si>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</si>
  <si>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</si>
  <si>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</si>
  <si>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</si>
  <si>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</si>
  <si>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</si>
  <si>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</si>
  <si>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</si>
  <si>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</si>
  <si>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</si>
  <si>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</si>
  <si>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</si>
  <si>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</si>
  <si>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</si>
  <si>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</si>
  <si>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</si>
  <si>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</si>
  <si>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</si>
  <si>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</si>
  <si>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</si>
  <si>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</si>
  <si>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</si>
  <si>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</si>
  <si>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</si>
  <si>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</si>
  <si>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</si>
  <si>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</si>
  <si>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</si>
  <si>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</si>
  <si>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</si>
  <si>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</si>
  <si>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</si>
  <si>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</si>
  <si>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</si>
  <si>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</si>
  <si>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</si>
  <si>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</si>
  <si>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</si>
  <si>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</si>
  <si>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</si>
  <si>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</si>
  <si>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</si>
  <si>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</si>
  <si>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</si>
  <si>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</si>
  <si>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</si>
  <si>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</si>
  <si>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</si>
  <si>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</si>
  <si>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</si>
  <si>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</si>
  <si>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</si>
  <si>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</si>
  <si>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</si>
  <si>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</si>
  <si>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</si>
  <si>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</si>
  <si>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</si>
  <si>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</si>
  <si>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</si>
  <si>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</si>
  <si>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</si>
  <si>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</si>
  <si>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</si>
  <si>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</si>
  <si>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</si>
  <si>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</si>
  <si>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</si>
  <si>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</si>
  <si>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</si>
  <si>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</si>
  <si>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</si>
  <si>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</si>
  <si>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</si>
  <si>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</si>
  <si>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</si>
  <si>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</si>
  <si>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</si>
  <si>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</si>
  <si>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</si>
  <si>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</si>
  <si>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</si>
  <si>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</si>
  <si>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</si>
  <si>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</si>
  <si>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</si>
  <si>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</si>
  <si>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</si>
  <si>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</si>
  <si>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</si>
  <si>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</si>
  <si>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</si>
  <si>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</si>
  <si>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</si>
  <si>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</si>
  <si>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</si>
  <si>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</si>
  <si>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</si>
  <si>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</si>
  <si>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</si>
  <si>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</si>
  <si>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</si>
  <si>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</si>
  <si>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</si>
  <si>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</si>
  <si>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</si>
  <si>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</si>
  <si>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</si>
  <si>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</si>
  <si>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</si>
  <si>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</si>
  <si>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</si>
  <si>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</si>
  <si>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</si>
  <si>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</si>
  <si>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</si>
  <si>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</si>
  <si>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</si>
  <si>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</si>
  <si>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</si>
  <si>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</si>
  <si>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</si>
  <si>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</si>
  <si>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</si>
  <si>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</si>
  <si>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</si>
  <si>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</si>
  <si>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</si>
  <si>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</si>
  <si>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</si>
  <si>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</si>
  <si>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</si>
  <si>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</si>
  <si>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</si>
  <si>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</si>
  <si>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</si>
  <si>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</si>
  <si>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</si>
  <si>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</si>
  <si>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</si>
  <si>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</si>
  <si>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</si>
  <si>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</si>
  <si>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</si>
  <si>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</si>
  <si>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</si>
  <si>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</si>
  <si>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</si>
  <si>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</si>
  <si>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</si>
  <si>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</si>
  <si>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</si>
  <si>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</si>
  <si>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</si>
  <si>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</si>
  <si>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</si>
  <si>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</si>
  <si>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</si>
  <si>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</si>
  <si>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</si>
  <si>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</si>
  <si>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</si>
  <si>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</si>
  <si>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</si>
  <si>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</si>
  <si>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</si>
  <si>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</si>
  <si>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</si>
  <si>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</si>
  <si>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</si>
  <si>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</si>
  <si>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</si>
  <si>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</si>
  <si>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</si>
  <si>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</si>
  <si>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</si>
  <si>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</si>
  <si>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</si>
  <si>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</si>
  <si>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</si>
  <si>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</si>
  <si>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</si>
  <si>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</si>
  <si>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</si>
  <si>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</si>
  <si>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</si>
  <si>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</si>
  <si>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</si>
  <si>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</si>
  <si>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</si>
  <si>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</si>
  <si>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</si>
  <si>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</si>
  <si>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</si>
  <si>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</si>
  <si>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</si>
  <si>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</si>
  <si>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</si>
  <si>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</si>
  <si>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</si>
  <si>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</si>
  <si>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</si>
  <si>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</si>
  <si>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</si>
  <si>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</si>
  <si>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</si>
  <si>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</si>
  <si>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</si>
  <si>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</si>
  <si>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</si>
  <si>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</si>
  <si>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</si>
  <si>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</si>
  <si>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</si>
  <si>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</si>
  <si>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</si>
  <si>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</si>
  <si>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</si>
  <si>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</si>
  <si>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</si>
  <si>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</si>
  <si>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</si>
  <si>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</si>
  <si>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</si>
  <si>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</si>
  <si>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</si>
  <si>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</si>
  <si>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</si>
  <si>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</si>
  <si>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</si>
  <si>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</si>
  <si>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</si>
  <si>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</si>
  <si>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</si>
  <si>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</si>
  <si>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</si>
  <si>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</si>
  <si>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</si>
  <si>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</si>
  <si>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</si>
  <si>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</si>
  <si>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</si>
  <si>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</si>
  <si>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</si>
  <si>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</si>
  <si>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</si>
  <si>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</si>
  <si>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</si>
  <si>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</si>
  <si>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</si>
  <si>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</si>
  <si>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</si>
  <si>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</si>
  <si>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</si>
  <si>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</si>
  <si>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</si>
  <si>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</si>
  <si>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</si>
  <si>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</si>
  <si>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</si>
  <si>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</si>
  <si>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</si>
  <si>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</si>
  <si>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</si>
  <si>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</si>
  <si>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</si>
  <si>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</si>
  <si>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</si>
  <si>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</si>
  <si>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</si>
  <si>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</si>
  <si>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</si>
  <si>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</si>
  <si>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</si>
  <si>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</si>
  <si>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</si>
  <si>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</si>
  <si>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</si>
  <si>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</si>
  <si>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</si>
  <si>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</si>
  <si>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</si>
  <si>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</si>
  <si>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</si>
  <si>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</si>
  <si>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</si>
  <si>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</si>
  <si>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</si>
  <si>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</si>
  <si>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</si>
  <si>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</si>
  <si>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</si>
  <si>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</si>
  <si>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</si>
  <si>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</si>
  <si>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</si>
  <si>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</si>
  <si>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</si>
  <si>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</si>
  <si>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</si>
  <si>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</si>
  <si>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</si>
  <si>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</si>
  <si>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</si>
  <si>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</si>
  <si>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</si>
  <si>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</si>
  <si>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</si>
  <si>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</si>
  <si>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</si>
  <si>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</si>
  <si>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</si>
  <si>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</si>
  <si>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</si>
  <si>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</si>
  <si>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</si>
  <si>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</si>
  <si>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</si>
  <si>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</si>
  <si>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</si>
  <si>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</si>
  <si>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</si>
  <si>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</si>
  <si>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</si>
  <si>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</si>
  <si>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</si>
  <si>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</si>
  <si>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</si>
  <si>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</si>
  <si>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</si>
  <si>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</si>
  <si>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</si>
  <si>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</si>
  <si>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</si>
  <si>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</si>
  <si>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</si>
  <si>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</si>
  <si>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</si>
  <si>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</si>
  <si>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</si>
  <si>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</si>
  <si>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</si>
  <si>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</si>
  <si>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</si>
  <si>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</si>
  <si>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</si>
  <si>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</si>
  <si>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</si>
  <si>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</si>
  <si>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</si>
  <si>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</si>
  <si>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</si>
  <si>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</si>
  <si>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</si>
  <si>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</si>
  <si>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</si>
  <si>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</si>
  <si>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</si>
  <si>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</si>
  <si>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</si>
  <si>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</si>
  <si>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</si>
  <si>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</si>
  <si>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</si>
  <si>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</si>
  <si>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</si>
  <si>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</si>
  <si>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</si>
  <si>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</si>
  <si>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</si>
  <si>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</si>
  <si>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</si>
  <si>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</si>
  <si>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</si>
  <si>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</si>
  <si>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</si>
  <si>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</si>
  <si>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</si>
  <si>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</si>
  <si>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</si>
  <si>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</si>
  <si>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</si>
  <si>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</si>
  <si>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</si>
  <si>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</si>
  <si>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</si>
  <si>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</si>
  <si>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</si>
  <si>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</si>
  <si>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</si>
  <si>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</si>
  <si>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</si>
  <si>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</si>
  <si>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</si>
  <si>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</si>
  <si>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</si>
  <si>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</si>
  <si>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</si>
  <si>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</si>
  <si>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</si>
  <si>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</si>
  <si>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</si>
  <si>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</si>
  <si>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</si>
  <si>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</si>
  <si>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</si>
  <si>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</si>
  <si>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</si>
  <si>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</si>
  <si>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</si>
  <si>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</si>
  <si>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</si>
  <si>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</si>
  <si>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</si>
  <si>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</si>
  <si>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</si>
  <si>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</si>
  <si>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</si>
  <si>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</si>
  <si>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</si>
  <si>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</si>
  <si>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</si>
  <si>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</si>
  <si>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</si>
  <si>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</si>
  <si>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</si>
  <si>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</si>
  <si>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</si>
  <si>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</si>
  <si>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</si>
  <si>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</si>
  <si>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</si>
  <si>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</si>
  <si>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</si>
  <si>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</si>
  <si>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</si>
  <si>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</si>
  <si>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</si>
  <si>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</si>
  <si>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</si>
  <si>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</si>
  <si>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</si>
  <si>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</si>
  <si>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</si>
  <si>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</si>
  <si>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</si>
  <si>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</si>
  <si>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</si>
  <si>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</si>
  <si>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</si>
  <si>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</si>
  <si>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</si>
  <si>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</si>
  <si>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</si>
  <si>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</si>
  <si>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</si>
  <si>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</si>
  <si>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</si>
  <si>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</si>
  <si>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</si>
  <si>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</si>
  <si>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</si>
  <si>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</si>
  <si>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</si>
  <si>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</si>
  <si>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</si>
  <si>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</si>
  <si>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</si>
  <si>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</si>
  <si>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</si>
  <si>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</si>
  <si>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</si>
  <si>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</si>
  <si>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</si>
  <si>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</si>
  <si>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</si>
  <si>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</si>
  <si>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</si>
  <si>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</si>
  <si>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</si>
  <si>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</si>
  <si>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</si>
  <si>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</si>
  <si>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</si>
  <si>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</si>
  <si>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</si>
  <si>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</si>
  <si>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</si>
  <si>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</si>
  <si>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</si>
  <si>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</si>
  <si>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</si>
  <si>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</si>
  <si>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</si>
  <si>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</si>
  <si>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</si>
  <si>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</si>
  <si>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</si>
  <si>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</si>
  <si>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</si>
  <si>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</si>
  <si>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</si>
  <si>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</si>
  <si>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</si>
  <si>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</si>
  <si>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</si>
  <si>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</si>
  <si>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</si>
  <si>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</si>
  <si>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</si>
  <si>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</si>
  <si>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</si>
  <si>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</si>
  <si>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</si>
  <si>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</si>
  <si>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</si>
  <si>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</si>
  <si>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</si>
  <si>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</si>
  <si>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</si>
  <si>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</si>
  <si>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</si>
  <si>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</si>
  <si>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</si>
  <si>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</si>
  <si>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</si>
  <si>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</si>
  <si>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</si>
  <si>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</si>
  <si>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</si>
  <si>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</si>
  <si>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</si>
  <si>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</si>
  <si>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</si>
  <si>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</si>
  <si>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</si>
  <si>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</si>
  <si>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</si>
  <si>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</si>
  <si>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</si>
  <si>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</si>
  <si>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</si>
  <si>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</si>
  <si>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</si>
  <si>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</si>
  <si>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</si>
  <si>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</si>
  <si>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</si>
  <si>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</si>
  <si>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</si>
  <si>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</si>
  <si>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</si>
  <si>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</si>
  <si>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</si>
  <si>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</si>
  <si>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</si>
  <si>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</si>
  <si>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</si>
  <si>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</si>
  <si>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</si>
  <si>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</si>
  <si>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</si>
  <si>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</si>
  <si>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</si>
  <si>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</si>
  <si>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</si>
  <si>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</si>
  <si>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</si>
  <si>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</si>
  <si>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</si>
  <si>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</si>
  <si>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</si>
  <si>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</si>
  <si>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</si>
  <si>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</si>
  <si>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</si>
  <si>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</si>
  <si>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</si>
  <si>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</si>
  <si>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</si>
  <si>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</si>
  <si>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</si>
  <si>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</si>
  <si>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</si>
  <si>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</si>
  <si>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</si>
  <si>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</si>
  <si>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</si>
  <si>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</si>
  <si>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</si>
  <si>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</si>
  <si>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</si>
  <si>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</si>
  <si>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</si>
  <si>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</si>
  <si>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</si>
  <si>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</si>
  <si>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</si>
  <si>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</si>
  <si>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</si>
  <si>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</si>
  <si>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</si>
  <si>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</si>
  <si>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</si>
  <si>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</si>
  <si>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</si>
  <si>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</si>
  <si>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</si>
  <si>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</si>
  <si>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</si>
  <si>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</si>
  <si>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</si>
  <si>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</si>
  <si>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</si>
  <si>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</si>
  <si>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</si>
  <si>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</si>
  <si>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</si>
  <si>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</si>
  <si>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</si>
  <si>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</si>
  <si>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</si>
  <si>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</si>
  <si>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</si>
  <si>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</si>
  <si>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</si>
  <si>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</si>
  <si>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</si>
  <si>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</si>
  <si>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</si>
  <si>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</si>
  <si>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</si>
  <si>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</si>
  <si>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</si>
  <si>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</si>
  <si>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</si>
  <si>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</si>
  <si>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</si>
  <si>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</si>
  <si>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</si>
  <si>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</si>
  <si>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</si>
  <si>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</si>
  <si>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</si>
  <si>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</si>
  <si>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</si>
  <si>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</si>
  <si>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</si>
  <si>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</si>
  <si>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</si>
  <si>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</si>
  <si>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</si>
  <si>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</si>
  <si>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</si>
  <si>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</si>
  <si>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</si>
  <si>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</si>
  <si>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</si>
  <si>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</si>
  <si>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</si>
  <si>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</si>
  <si>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</si>
  <si>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</si>
  <si>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</si>
  <si>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</si>
  <si>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</si>
  <si>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</si>
  <si>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</si>
  <si>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</si>
  <si>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</si>
  <si>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</si>
  <si>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</si>
  <si>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</si>
  <si>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</si>
  <si>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</si>
  <si>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</si>
  <si>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</si>
  <si>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</si>
  <si>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</si>
  <si>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</si>
  <si>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</si>
  <si>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</si>
  <si>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</si>
  <si>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</si>
  <si>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</si>
  <si>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</si>
  <si>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</si>
  <si>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</si>
  <si>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</si>
  <si>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</si>
  <si>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</si>
  <si>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</si>
  <si>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</si>
  <si>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</si>
  <si>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</si>
  <si>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</si>
  <si>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</si>
  <si>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</si>
  <si>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</si>
  <si>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</si>
  <si>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</si>
  <si>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</si>
  <si>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</si>
  <si>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</si>
  <si>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</si>
  <si>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</si>
  <si>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</si>
  <si>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</si>
  <si>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</si>
  <si>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</si>
  <si>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</si>
  <si>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</si>
  <si>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</si>
  <si>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</si>
  <si>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</si>
  <si>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</si>
  <si>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</si>
  <si>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</si>
  <si>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</si>
  <si>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</si>
  <si>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</si>
  <si>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</si>
  <si>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</si>
  <si>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</si>
  <si>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</si>
  <si>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</si>
  <si>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</si>
  <si>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</si>
  <si>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</si>
  <si>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</si>
  <si>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</si>
  <si>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</si>
  <si>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</si>
  <si>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</si>
  <si>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</si>
  <si>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</si>
  <si>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</si>
  <si>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</si>
  <si>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</si>
  <si>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</si>
  <si>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</si>
  <si>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</si>
  <si>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</si>
  <si>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</si>
  <si>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</si>
  <si>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</si>
  <si>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</si>
  <si>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</si>
  <si>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</si>
  <si>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</si>
  <si>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</si>
  <si>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</si>
  <si>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</si>
  <si>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</si>
  <si>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</si>
  <si>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</si>
  <si>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</si>
  <si>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</si>
  <si>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</si>
  <si>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</si>
  <si>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</si>
  <si>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</si>
  <si>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</si>
  <si>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</si>
  <si>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</si>
  <si>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</si>
  <si>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</si>
  <si>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</si>
  <si>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</si>
  <si>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</si>
  <si>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</si>
  <si>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</si>
  <si>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</si>
  <si>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</si>
  <si>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</si>
  <si>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</si>
  <si>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</si>
  <si>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</si>
  <si>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</si>
  <si>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</si>
  <si>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</si>
  <si>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</si>
  <si>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</si>
  <si>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</si>
  <si>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</si>
  <si>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</si>
  <si>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</si>
  <si>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</si>
  <si>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</si>
  <si>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</si>
  <si>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</si>
  <si>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</si>
  <si>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</si>
  <si>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</si>
  <si>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</si>
  <si>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</si>
  <si>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</si>
  <si>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</si>
  <si>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</si>
  <si>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</si>
  <si>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</si>
  <si>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</si>
  <si>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</si>
  <si>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</si>
  <si>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</si>
  <si>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</si>
  <si>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</si>
  <si>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</si>
  <si>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</si>
  <si>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</si>
  <si>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</si>
  <si>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</si>
  <si>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</si>
  <si>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</si>
  <si>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</si>
  <si>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</si>
  <si>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</si>
  <si>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</si>
  <si>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</si>
  <si>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</si>
  <si>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</si>
  <si>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</si>
  <si>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</si>
  <si>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</si>
  <si>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</si>
  <si>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</si>
  <si>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</si>
  <si>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</si>
  <si>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</si>
  <si>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</si>
  <si>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</si>
  <si>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</si>
  <si>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</si>
  <si>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</si>
  <si>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</si>
  <si>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</si>
  <si>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</si>
  <si>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</si>
  <si>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</si>
  <si>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</si>
  <si>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</si>
  <si>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</si>
  <si>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</si>
  <si>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</si>
  <si>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</si>
  <si>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</si>
  <si>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</si>
  <si>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</si>
  <si>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</si>
  <si>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</si>
  <si>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</si>
  <si>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</si>
  <si>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</si>
  <si>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</si>
  <si>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</si>
  <si>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</si>
  <si>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</si>
  <si>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</si>
  <si>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</si>
  <si>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</si>
  <si>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</si>
  <si>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</si>
  <si>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</si>
  <si>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</si>
  <si>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</si>
  <si>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</si>
  <si>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</si>
  <si>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</si>
  <si>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</si>
  <si>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</si>
  <si>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</si>
  <si>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</si>
  <si>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</si>
  <si>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</si>
  <si>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</si>
  <si>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</si>
  <si>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</si>
  <si>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</si>
  <si>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</si>
  <si>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</si>
  <si>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</si>
  <si>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</si>
  <si>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</si>
  <si>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</si>
  <si>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</si>
  <si>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</si>
  <si>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</si>
  <si>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</si>
  <si>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</si>
  <si>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</si>
  <si>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</si>
  <si>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</si>
  <si>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</si>
  <si>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</si>
  <si>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</si>
  <si>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</si>
  <si>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</si>
  <si>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</si>
  <si>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</si>
  <si>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</si>
  <si>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</si>
  <si>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</si>
  <si>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</si>
  <si>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</si>
  <si>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</si>
  <si>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</si>
  <si>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</si>
  <si>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</si>
  <si>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</si>
  <si>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</si>
  <si>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</si>
  <si>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</si>
  <si>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</si>
  <si>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</si>
  <si>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</si>
  <si>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</si>
  <si>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</si>
  <si>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</si>
  <si>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</si>
  <si>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</si>
  <si>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</si>
  <si>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</si>
  <si>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</si>
  <si>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</si>
  <si>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</si>
  <si>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</si>
  <si>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</si>
  <si>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</si>
  <si>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</si>
  <si>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</si>
  <si>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</si>
  <si>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</si>
  <si>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</si>
  <si>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</si>
  <si>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</si>
  <si>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</si>
  <si>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</si>
  <si>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</si>
  <si>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</si>
  <si>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</si>
  <si>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</si>
  <si>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</si>
  <si>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</si>
  <si>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</si>
  <si>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</si>
  <si>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</si>
  <si>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</si>
  <si>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</si>
  <si>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</si>
  <si>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</si>
  <si>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</si>
  <si>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</si>
  <si>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</si>
  <si>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</si>
  <si>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</si>
  <si>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</si>
  <si>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</si>
  <si>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</si>
  <si>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</si>
  <si>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</si>
  <si>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</si>
  <si>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</si>
  <si>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</si>
  <si>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</si>
  <si>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</si>
  <si>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</si>
  <si>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</si>
  <si>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</si>
  <si>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</si>
  <si>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</si>
  <si>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</si>
  <si>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</si>
  <si>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</si>
  <si>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</si>
  <si>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</si>
  <si>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</si>
  <si>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</si>
  <si>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</si>
  <si>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</si>
  <si>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</si>
  <si>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</si>
  <si>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</si>
  <si>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</si>
  <si>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</si>
  <si>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</si>
  <si>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</si>
  <si>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</si>
  <si>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</si>
  <si>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</si>
  <si>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</si>
  <si>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</si>
  <si>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</si>
  <si>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</si>
  <si>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</si>
  <si>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</si>
  <si>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</si>
  <si>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</si>
  <si>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</si>
  <si>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</si>
  <si>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</si>
  <si>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</si>
  <si>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</si>
  <si>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</si>
  <si>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</si>
  <si>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</si>
  <si>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</si>
  <si>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</si>
  <si>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</si>
  <si>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</si>
  <si>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</si>
  <si>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</si>
  <si>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</si>
  <si>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</si>
  <si>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</si>
  <si>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</si>
  <si>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</si>
  <si>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</si>
  <si>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</si>
  <si>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</si>
  <si>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</si>
  <si>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</si>
  <si>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</si>
  <si>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</si>
  <si>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</si>
  <si>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</si>
  <si>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</si>
  <si>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</si>
  <si>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</si>
  <si>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</si>
  <si>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</si>
  <si>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</si>
  <si>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</si>
  <si>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</si>
  <si>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</si>
  <si>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</si>
  <si>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</si>
  <si>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</si>
  <si>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</si>
  <si>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</si>
  <si>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</si>
  <si>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</si>
  <si>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</si>
  <si>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</si>
  <si>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</si>
  <si>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</si>
  <si>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</si>
  <si>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</si>
  <si>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</si>
  <si>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</si>
  <si>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</si>
  <si>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</si>
  <si>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</si>
  <si>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</si>
  <si>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</si>
  <si>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</si>
  <si>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</si>
  <si>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</si>
  <si>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</si>
  <si>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</si>
  <si>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</si>
  <si>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</si>
  <si>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</si>
  <si>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</si>
  <si>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</si>
  <si>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</si>
  <si>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</si>
  <si>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</si>
  <si>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</si>
  <si>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</si>
  <si>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</si>
  <si>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</si>
  <si>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</si>
  <si>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</si>
  <si>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</si>
  <si>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</si>
  <si>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</si>
  <si>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</si>
  <si>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</si>
  <si>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</si>
  <si>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</si>
  <si>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</si>
  <si>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</si>
  <si>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</si>
  <si>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</si>
  <si>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</si>
  <si>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</si>
  <si>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</si>
  <si>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</si>
  <si>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</si>
  <si>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</si>
  <si>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</si>
  <si>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</si>
  <si>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</si>
  <si>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</si>
  <si>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</si>
  <si>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</si>
  <si>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</si>
  <si>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</si>
  <si>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</si>
  <si>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</si>
  <si>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</si>
  <si>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</si>
  <si>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</si>
  <si>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</si>
  <si>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</si>
  <si>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</si>
  <si>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</si>
  <si>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</si>
  <si>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</si>
  <si>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</si>
  <si>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</si>
  <si>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</si>
  <si>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</si>
  <si>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</si>
  <si>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</si>
  <si>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</si>
  <si>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</si>
  <si>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</si>
  <si>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</si>
  <si>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</si>
  <si>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</si>
  <si>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</si>
  <si>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</si>
  <si>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</si>
  <si>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</si>
  <si>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</si>
  <si>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</si>
  <si>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</si>
  <si>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</si>
  <si>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</si>
  <si>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</si>
  <si>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</si>
  <si>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</si>
  <si>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</si>
  <si>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</si>
  <si>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</si>
  <si>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</si>
  <si>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</si>
  <si>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</si>
  <si>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</si>
  <si>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</si>
  <si>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</si>
  <si>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</si>
  <si>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</si>
  <si>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</si>
  <si>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</si>
  <si>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</si>
  <si>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</si>
  <si>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</si>
  <si>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</si>
  <si>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</si>
  <si>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</si>
  <si>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</si>
  <si>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</si>
  <si>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</si>
  <si>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</si>
  <si>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</si>
  <si>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</si>
  <si>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</si>
  <si>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</si>
  <si>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</si>
  <si>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</si>
  <si>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</si>
  <si>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</si>
  <si>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</si>
  <si>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</si>
  <si>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</si>
  <si>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</si>
  <si>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</si>
  <si>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</si>
  <si>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</si>
  <si>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</si>
  <si>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</si>
  <si>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</si>
  <si>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</si>
  <si>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</si>
  <si>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</si>
  <si>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</si>
  <si>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</si>
  <si>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</si>
  <si>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</si>
  <si>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</si>
  <si>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</si>
  <si>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</si>
  <si>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</si>
  <si>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</si>
  <si>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</si>
  <si>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</si>
  <si>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</si>
  <si>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</si>
  <si>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</si>
  <si>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</si>
  <si>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</si>
  <si>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</si>
  <si>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</si>
  <si>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</si>
  <si>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</si>
  <si>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</si>
  <si>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</si>
  <si>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</si>
  <si>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</si>
  <si>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</si>
  <si>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</si>
  <si>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</si>
  <si>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</si>
  <si>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</si>
  <si>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</si>
  <si>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</si>
  <si>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</si>
  <si>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</si>
  <si>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</si>
  <si>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</si>
  <si>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</si>
  <si>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</si>
  <si>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</si>
  <si>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</si>
  <si>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</si>
  <si>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</si>
  <si>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</si>
  <si>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</si>
  <si>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</si>
  <si>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</si>
  <si>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</si>
  <si>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</si>
  <si>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</si>
  <si>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</si>
  <si>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</si>
  <si>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</si>
  <si>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</si>
  <si>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</si>
  <si>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</si>
  <si>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</si>
  <si>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</si>
  <si>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</si>
  <si>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</si>
  <si>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</si>
  <si>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</si>
  <si>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</si>
  <si>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</si>
  <si>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</si>
  <si>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</si>
  <si>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</si>
  <si>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</si>
  <si>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</si>
  <si>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</si>
  <si>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</si>
  <si>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</si>
  <si>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</si>
  <si>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</si>
  <si>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</si>
  <si>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</si>
  <si>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</si>
  <si>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</si>
  <si>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</si>
  <si>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</si>
  <si>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</si>
  <si>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</si>
  <si>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</si>
  <si>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</si>
  <si>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</si>
  <si>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</si>
  <si>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</si>
  <si>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</si>
  <si>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</si>
  <si>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</si>
  <si>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</si>
  <si>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</si>
  <si>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</si>
  <si>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</si>
  <si>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</si>
  <si>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</si>
  <si>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</si>
  <si>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</si>
  <si>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</si>
  <si>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</si>
  <si>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</si>
  <si>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</si>
  <si>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</si>
  <si>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</si>
  <si>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</si>
  <si>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</si>
  <si>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</si>
  <si>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</si>
  <si>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</si>
  <si>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</si>
  <si>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</si>
  <si>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</si>
  <si>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</si>
  <si>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</si>
  <si>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</si>
  <si>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</si>
  <si>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</si>
  <si>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</si>
  <si>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</si>
  <si>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</si>
  <si>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</si>
  <si>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</si>
  <si>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</si>
  <si>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</si>
  <si>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</si>
  <si>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</si>
  <si>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</si>
  <si>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</si>
  <si>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</si>
  <si>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</si>
  <si>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</si>
  <si>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</si>
  <si>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</si>
  <si>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</si>
  <si>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</si>
  <si>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</si>
  <si>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</si>
  <si>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</si>
  <si>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</si>
  <si>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</si>
  <si>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</si>
  <si>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</si>
  <si>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</si>
  <si>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</si>
  <si>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</si>
  <si>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</si>
  <si>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</si>
  <si>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</si>
  <si>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</si>
  <si>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</si>
  <si>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</si>
  <si>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</si>
  <si>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</si>
  <si>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</si>
  <si>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</si>
  <si>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</si>
  <si>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</si>
  <si>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</si>
  <si>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</si>
  <si>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</si>
  <si>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</si>
  <si>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</si>
  <si>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</si>
  <si>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</si>
  <si>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</si>
  <si>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</si>
  <si>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</si>
  <si>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</si>
  <si>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</si>
  <si>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</si>
  <si>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</si>
  <si>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</si>
  <si>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</si>
  <si>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</si>
  <si>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</si>
  <si>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</si>
  <si>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</si>
  <si>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</si>
  <si>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</si>
  <si>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</si>
  <si>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</si>
  <si>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</si>
  <si>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</si>
  <si>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</si>
  <si>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</si>
  <si>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</si>
  <si>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</si>
  <si>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</si>
  <si>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</si>
  <si>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</si>
  <si>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</si>
  <si>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</si>
  <si>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</si>
  <si>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</si>
  <si>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</si>
  <si>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</si>
  <si>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</si>
  <si>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</si>
  <si>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</si>
  <si>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</si>
  <si>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</si>
  <si>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</si>
  <si>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</si>
  <si>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</si>
  <si>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</si>
  <si>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</si>
  <si>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</si>
  <si>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</si>
  <si>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</si>
  <si>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</si>
  <si>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</si>
  <si>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</si>
  <si>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</si>
  <si>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</si>
  <si>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</si>
  <si>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</si>
  <si>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</si>
  <si>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</si>
  <si>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</si>
  <si>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</si>
  <si>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</si>
  <si>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</si>
  <si>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</si>
  <si>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</si>
  <si>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</si>
  <si>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</si>
  <si>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</si>
  <si>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</si>
  <si>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</si>
  <si>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</si>
  <si>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</si>
  <si>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</si>
  <si>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</si>
  <si>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</si>
  <si>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</si>
  <si>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</si>
  <si>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</si>
  <si>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</si>
  <si>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</si>
  <si>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</si>
  <si>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</si>
  <si>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</si>
  <si>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</si>
  <si>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</si>
  <si>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</si>
  <si>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</si>
  <si>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</si>
  <si>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</si>
  <si>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</si>
  <si>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</si>
  <si>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</si>
  <si>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</si>
  <si>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</si>
  <si>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</si>
  <si>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</si>
  <si>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</si>
  <si>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</si>
  <si>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</si>
  <si>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</si>
  <si>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</si>
  <si>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</si>
  <si>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</si>
  <si>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</si>
  <si>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</si>
  <si>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</si>
  <si>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</si>
  <si>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</si>
  <si>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</si>
  <si>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</si>
  <si>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</si>
  <si>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</si>
  <si>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</si>
  <si>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</si>
  <si>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</si>
  <si>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</si>
  <si>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</si>
  <si>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</si>
  <si>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</si>
  <si>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</si>
  <si>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</si>
  <si>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</si>
  <si>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</si>
  <si>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</si>
  <si>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</si>
  <si>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</si>
  <si>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</si>
  <si>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</si>
  <si>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</si>
  <si>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</si>
  <si>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</si>
  <si>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</si>
  <si>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</si>
  <si>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</si>
  <si>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</si>
  <si>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</si>
  <si>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</si>
  <si>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</si>
  <si>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</si>
  <si>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</si>
  <si>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</si>
  <si>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</si>
  <si>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</si>
  <si>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</si>
  <si>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</si>
  <si>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</si>
  <si>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</si>
  <si>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</si>
  <si>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</si>
  <si>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</si>
  <si>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</si>
  <si>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</si>
  <si>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</si>
  <si>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</si>
  <si>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</si>
  <si>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</si>
  <si>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</si>
  <si>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</si>
  <si>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</si>
  <si>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</si>
  <si>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</si>
  <si>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</si>
  <si>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</si>
  <si>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</si>
  <si>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</si>
  <si>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</si>
  <si>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</si>
  <si>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</si>
  <si>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</si>
  <si>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</si>
  <si>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</si>
  <si>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</si>
  <si>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</si>
  <si>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</si>
  <si>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</si>
  <si>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</si>
  <si>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</si>
  <si>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</si>
  <si>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</si>
  <si>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</si>
  <si>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</si>
  <si>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</si>
  <si>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</si>
  <si>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</si>
  <si>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</si>
  <si>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</si>
  <si>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</si>
  <si>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</si>
  <si>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</si>
  <si>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</si>
  <si>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</si>
  <si>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</si>
  <si>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</si>
  <si>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</si>
  <si>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</si>
  <si>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</si>
  <si>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</si>
  <si>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</si>
  <si>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</si>
  <si>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</si>
  <si>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</si>
  <si>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</si>
  <si>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</si>
  <si>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</si>
  <si>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</si>
  <si>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</si>
  <si>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</si>
  <si>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</si>
  <si>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</si>
  <si>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</si>
  <si>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</si>
  <si>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</si>
  <si>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</si>
  <si>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</si>
  <si>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</si>
  <si>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</si>
  <si>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</si>
  <si>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</si>
  <si>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</si>
  <si>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</si>
  <si>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</si>
  <si>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</si>
  <si>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</si>
  <si>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</si>
  <si>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</si>
  <si>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</si>
  <si>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</si>
  <si>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</si>
  <si>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</si>
  <si>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</si>
  <si>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</si>
  <si>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</si>
  <si>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</si>
  <si>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</si>
  <si>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</si>
  <si>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</si>
  <si>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</si>
  <si>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</si>
  <si>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</si>
  <si>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</si>
  <si>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</si>
  <si>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</si>
  <si>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</si>
  <si>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</si>
  <si>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</si>
  <si>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</si>
  <si>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</si>
  <si>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</si>
  <si>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</si>
  <si>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</si>
  <si>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</si>
  <si>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</si>
  <si>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</si>
  <si>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</si>
  <si>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</si>
  <si>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</si>
  <si>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</si>
  <si>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</si>
  <si>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</si>
  <si>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</si>
  <si>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</si>
  <si>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</si>
  <si>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</si>
  <si>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</si>
  <si>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</si>
  <si>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</si>
  <si>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</si>
  <si>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</si>
  <si>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</si>
  <si>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</si>
  <si>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</si>
  <si>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</si>
  <si>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</si>
  <si>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</si>
  <si>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</si>
  <si>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</si>
  <si>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</si>
  <si>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</si>
  <si>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</si>
  <si>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</si>
  <si>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</si>
  <si>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</si>
  <si>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</si>
  <si>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</si>
  <si>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</si>
  <si>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</si>
  <si>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</si>
  <si>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</si>
  <si>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</si>
  <si>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</si>
  <si>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</si>
  <si>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</si>
  <si>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</si>
  <si>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</si>
  <si>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</si>
  <si>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</si>
  <si>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</si>
  <si>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</si>
  <si>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</si>
  <si>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</si>
  <si>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</si>
  <si>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</si>
  <si>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</si>
  <si>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</si>
  <si>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</si>
  <si>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</si>
  <si>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</si>
  <si>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</si>
  <si>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</si>
  <si>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</si>
  <si>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</si>
  <si>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</si>
  <si>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</si>
  <si>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</si>
  <si>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</si>
  <si>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</si>
  <si>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</si>
  <si>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</si>
  <si>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</si>
  <si>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</si>
  <si>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</si>
  <si>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</si>
  <si>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</si>
  <si>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</si>
  <si>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</si>
  <si>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</si>
  <si>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</si>
  <si>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</si>
  <si>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</si>
  <si>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</si>
  <si>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</si>
  <si>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</si>
  <si>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</si>
  <si>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</si>
  <si>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</si>
  <si>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</si>
  <si>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</si>
  <si>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</si>
  <si>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</si>
  <si>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</si>
  <si>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</si>
  <si>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</si>
  <si>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</si>
  <si>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</si>
  <si>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</si>
  <si>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</si>
  <si>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</si>
  <si>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</si>
  <si>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</si>
  <si>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</si>
  <si>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</si>
  <si>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</si>
  <si>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</si>
  <si>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</si>
  <si>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</si>
  <si>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</si>
  <si>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</si>
  <si>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</si>
  <si>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</si>
  <si>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</si>
  <si>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</si>
  <si>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</si>
  <si>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</si>
  <si>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</si>
  <si>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</si>
  <si>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</si>
  <si>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</si>
  <si>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</si>
  <si>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</si>
  <si>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</si>
  <si>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</si>
  <si>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</si>
  <si>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</si>
  <si>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</si>
  <si>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</si>
  <si>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</si>
  <si>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</si>
  <si>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</si>
  <si>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</si>
  <si>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</si>
  <si>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</si>
  <si>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</si>
  <si>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</si>
  <si>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</si>
  <si>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</si>
  <si>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</si>
  <si>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</si>
  <si>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</si>
  <si>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</si>
  <si>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</si>
  <si>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</si>
  <si>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</si>
  <si>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</si>
  <si>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</si>
  <si>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</si>
  <si>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</si>
  <si>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</si>
  <si>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</si>
  <si>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</si>
  <si>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</si>
  <si>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</si>
  <si>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</si>
  <si>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</si>
  <si>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</si>
  <si>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</si>
  <si>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</si>
  <si>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</si>
  <si>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</si>
  <si>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</si>
  <si>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</si>
  <si>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</si>
  <si>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</si>
  <si>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</si>
  <si>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</si>
  <si>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</si>
  <si>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</si>
  <si>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</si>
  <si>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</si>
  <si>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</si>
  <si>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</si>
  <si>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</si>
  <si>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</si>
  <si>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</si>
  <si>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</si>
  <si>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</si>
  <si>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</si>
  <si>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</si>
  <si>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</si>
  <si>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</si>
  <si>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</si>
  <si>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</si>
  <si>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</si>
  <si>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</si>
  <si>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</si>
  <si>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</si>
  <si>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</si>
  <si>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</si>
  <si>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</si>
  <si>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</si>
  <si>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</si>
  <si>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</si>
  <si>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</si>
  <si>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</si>
  <si>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</si>
  <si>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</si>
  <si>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</si>
  <si>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</si>
  <si>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</si>
  <si>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</si>
  <si>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</si>
  <si>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</si>
  <si>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</si>
  <si>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</si>
  <si>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</si>
  <si>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</si>
  <si>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</si>
  <si>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</si>
  <si>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</si>
  <si>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</si>
  <si>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</si>
  <si>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</si>
  <si>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</si>
  <si>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</si>
  <si>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</si>
  <si>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</si>
  <si>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</si>
  <si>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</si>
  <si>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</si>
  <si>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</si>
  <si>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</si>
  <si>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</si>
  <si>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</si>
  <si>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</si>
  <si>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</si>
  <si>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</si>
  <si>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</si>
  <si>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</si>
  <si>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</si>
  <si>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</si>
  <si>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</si>
  <si>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</si>
  <si>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</si>
  <si>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</si>
  <si>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</si>
  <si>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</si>
  <si>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</si>
  <si>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</si>
  <si>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</si>
  <si>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</si>
  <si>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</si>
  <si>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</si>
  <si>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</si>
  <si>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</si>
  <si>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</si>
  <si>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</si>
  <si>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</si>
  <si>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</si>
  <si>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</si>
  <si>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</si>
  <si>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</si>
  <si>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</si>
  <si>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</si>
  <si>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</si>
  <si>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</si>
  <si>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</si>
  <si>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</si>
  <si>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</si>
  <si>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</si>
  <si>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</si>
  <si>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</si>
  <si>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</si>
  <si>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</si>
  <si>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</si>
  <si>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</si>
  <si>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</si>
  <si>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</si>
  <si>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</si>
  <si>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</si>
  <si>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</si>
  <si>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</si>
  <si>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</si>
  <si>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</si>
  <si>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</si>
  <si>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</si>
  <si>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</si>
  <si>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</si>
  <si>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</si>
  <si>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</si>
  <si>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</si>
  <si>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</si>
  <si>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</si>
  <si>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</si>
  <si>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</si>
  <si>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</si>
  <si>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</si>
  <si>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</si>
  <si>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</si>
  <si>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</si>
  <si>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</si>
  <si>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</si>
  <si>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</si>
  <si>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</si>
  <si>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</si>
  <si>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</si>
  <si>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</si>
  <si>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</si>
  <si>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</si>
  <si>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</si>
  <si>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</si>
  <si>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</si>
  <si>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</si>
  <si>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</si>
  <si>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</si>
  <si>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</si>
  <si>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</si>
  <si>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</si>
  <si>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</si>
  <si>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</si>
  <si>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</si>
  <si>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</si>
  <si>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</si>
  <si>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</si>
  <si>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</si>
  <si>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</si>
  <si>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</si>
  <si>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</si>
  <si>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</si>
  <si>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</si>
  <si>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</si>
  <si>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</si>
  <si>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</si>
  <si>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</si>
  <si>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</si>
  <si>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</si>
  <si>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</si>
  <si>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</si>
  <si>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</si>
  <si>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</si>
  <si>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</si>
  <si>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</si>
  <si>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</si>
  <si>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</si>
  <si>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</si>
  <si>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</si>
  <si>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</si>
  <si>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</si>
  <si>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</si>
  <si>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</si>
  <si>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</si>
  <si>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</si>
  <si>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</si>
  <si>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</si>
  <si>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</si>
  <si>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</si>
  <si>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</si>
  <si>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</si>
  <si>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</si>
  <si>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</si>
  <si>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</si>
  <si>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</si>
  <si>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</si>
  <si>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</si>
  <si>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</si>
  <si>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</si>
  <si>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</si>
  <si>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</si>
  <si>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</si>
  <si>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</si>
  <si>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</si>
  <si>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</si>
  <si>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</si>
  <si>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</si>
  <si>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</si>
  <si>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</si>
  <si>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</si>
  <si>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</si>
  <si>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</si>
  <si>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</si>
  <si>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</si>
  <si>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</si>
  <si>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</si>
  <si>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</si>
  <si>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</si>
  <si>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</si>
  <si>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</si>
  <si>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</si>
  <si>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</si>
  <si>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</si>
  <si>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</si>
  <si>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</si>
  <si>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</si>
  <si>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</si>
  <si>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</si>
  <si>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</si>
  <si>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</si>
  <si>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</si>
  <si>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</si>
  <si>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</si>
  <si>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</si>
  <si>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</si>
  <si>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</si>
  <si>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</si>
  <si>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</si>
  <si>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</si>
  <si>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</si>
  <si>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</si>
  <si>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</si>
  <si>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</si>
  <si>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</si>
  <si>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</si>
  <si>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</si>
  <si>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</si>
  <si>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</si>
  <si>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</si>
  <si>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</si>
  <si>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</si>
  <si>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</si>
  <si>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</si>
  <si>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</si>
  <si>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</si>
  <si>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</si>
  <si>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</si>
  <si>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</si>
  <si>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</si>
  <si>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</si>
  <si>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</si>
  <si>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</si>
  <si>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</si>
  <si>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</si>
  <si>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</si>
  <si>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</si>
  <si>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</si>
  <si>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</si>
  <si>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</si>
  <si>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</si>
  <si>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</si>
  <si>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</si>
  <si>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</si>
  <si>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</si>
  <si>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</si>
  <si>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</si>
  <si>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</si>
  <si>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</si>
  <si>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</si>
  <si>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</si>
  <si>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</si>
  <si>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</si>
  <si>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</si>
  <si>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</si>
  <si>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</si>
  <si>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</si>
  <si>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</si>
  <si>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</si>
  <si>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</si>
  <si>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</si>
  <si>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</si>
  <si>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</si>
  <si>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</si>
  <si>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</si>
  <si>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</si>
  <si>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</si>
  <si>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</si>
  <si>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</si>
  <si>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</si>
  <si>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</si>
  <si>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</si>
  <si>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</si>
  <si>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</si>
  <si>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</si>
  <si>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</si>
  <si>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</si>
  <si>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</si>
  <si>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</si>
  <si>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</si>
  <si>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</si>
  <si>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</si>
  <si>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</si>
  <si>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</si>
  <si>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</si>
  <si>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</si>
  <si>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</si>
  <si>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</si>
  <si>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</si>
  <si>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</si>
  <si>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</si>
  <si>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</si>
  <si>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</si>
  <si>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</si>
  <si>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</si>
  <si>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</si>
  <si>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</si>
  <si>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</si>
  <si>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</si>
  <si>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</si>
  <si>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</si>
  <si>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</si>
  <si>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</si>
  <si>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</si>
  <si>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</si>
  <si>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</si>
  <si>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</si>
  <si>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</si>
  <si>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</si>
  <si>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</si>
  <si>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</si>
  <si>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</si>
  <si>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</si>
  <si>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</si>
  <si>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</si>
  <si>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</si>
  <si>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</si>
  <si>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</si>
  <si>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</si>
  <si>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</si>
  <si>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</si>
  <si>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</si>
  <si>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</si>
  <si>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</si>
  <si>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</si>
  <si>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</si>
  <si>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</si>
  <si>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</si>
  <si>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</si>
  <si>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</si>
  <si>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</si>
  <si>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</si>
  <si>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</si>
  <si>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</si>
  <si>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</si>
  <si>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</si>
  <si>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</si>
  <si>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</si>
  <si>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</si>
  <si>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</si>
  <si>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</si>
  <si>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</si>
  <si>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</si>
  <si>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</si>
  <si>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</si>
  <si>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</si>
  <si>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</si>
  <si>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</si>
  <si>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</si>
  <si>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</si>
  <si>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</si>
  <si>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</si>
  <si>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</si>
  <si>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</si>
  <si>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</si>
  <si>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</si>
  <si>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</si>
  <si>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</si>
  <si>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</si>
  <si>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</si>
  <si>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</si>
  <si>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</si>
  <si>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</si>
  <si>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</si>
  <si>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</si>
  <si>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</si>
  <si>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</si>
  <si>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</si>
  <si>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</si>
  <si>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</si>
  <si>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</si>
  <si>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</si>
  <si>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</si>
  <si>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</si>
  <si>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</si>
  <si>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</si>
  <si>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</si>
  <si>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</si>
  <si>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</si>
  <si>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</si>
  <si>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</si>
  <si>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</si>
  <si>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</si>
  <si>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</si>
  <si>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</si>
  <si>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</si>
  <si>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</si>
  <si>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</si>
  <si>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</si>
  <si>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</si>
  <si>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</si>
  <si>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</si>
  <si>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</si>
  <si>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</si>
  <si>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</si>
  <si>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</si>
  <si>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</si>
  <si>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</si>
  <si>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</si>
  <si>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</si>
  <si>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</si>
  <si>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</si>
  <si>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</si>
  <si>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</si>
  <si>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</si>
  <si>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</si>
  <si>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</si>
  <si>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</si>
  <si>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</si>
  <si>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</si>
  <si>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</si>
  <si>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</si>
  <si>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</si>
  <si>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</si>
  <si>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</si>
  <si>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</si>
  <si>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</si>
  <si>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</si>
  <si>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</si>
  <si>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</si>
  <si>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</si>
  <si>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</si>
  <si>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</si>
  <si>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</si>
  <si>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</si>
  <si>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</si>
  <si>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</si>
  <si>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</si>
  <si>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</si>
  <si>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</si>
  <si>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</si>
  <si>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</si>
  <si>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</si>
  <si>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</si>
  <si>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</si>
  <si>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</si>
  <si>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</si>
  <si>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</si>
  <si>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</si>
  <si>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</si>
  <si>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</si>
  <si>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</si>
  <si>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</si>
  <si>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</si>
  <si>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</si>
  <si>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</si>
  <si>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</si>
  <si>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</si>
  <si>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</si>
  <si>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</si>
  <si>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</si>
  <si>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</si>
  <si>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</si>
  <si>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</si>
  <si>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</si>
  <si>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</si>
  <si>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</si>
  <si>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</si>
  <si>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</si>
  <si>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</si>
  <si>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</si>
  <si>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</si>
  <si>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</si>
  <si>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</si>
  <si>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</si>
  <si>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</si>
  <si>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</si>
  <si>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</si>
  <si>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</si>
  <si>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</si>
  <si>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</si>
  <si>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</si>
  <si>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</si>
  <si>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</si>
  <si>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</si>
  <si>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</si>
  <si>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</si>
  <si>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</si>
  <si>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</si>
  <si>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</si>
  <si>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</si>
  <si>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</si>
  <si>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</si>
  <si>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</si>
  <si>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</si>
  <si>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</si>
  <si>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</si>
  <si>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</si>
  <si>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</si>
  <si>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</si>
  <si>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</si>
  <si>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</si>
  <si>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</si>
  <si>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</si>
  <si>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</si>
  <si>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</si>
  <si>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</si>
  <si>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</si>
  <si>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</si>
  <si>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</si>
  <si>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</si>
  <si>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</si>
  <si>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</si>
  <si>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</si>
  <si>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</si>
  <si>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</si>
  <si>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</si>
  <si>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</si>
  <si>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</si>
  <si>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</si>
  <si>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</si>
  <si>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</si>
  <si>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</si>
  <si>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</si>
  <si>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</si>
  <si>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</si>
  <si>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</si>
  <si>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</si>
  <si>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</si>
  <si>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</si>
  <si>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</si>
  <si>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</si>
  <si>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</si>
  <si>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</si>
  <si>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</si>
  <si>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</si>
  <si>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</si>
  <si>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</si>
  <si>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</si>
  <si>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</si>
  <si>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</si>
  <si>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</si>
  <si>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</si>
  <si>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</si>
  <si>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</si>
  <si>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</si>
  <si>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</si>
  <si>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</si>
  <si>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</si>
  <si>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</si>
  <si>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</si>
  <si>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</si>
  <si>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</si>
  <si>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</si>
  <si>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</si>
  <si>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</si>
  <si>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</si>
  <si>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</si>
  <si>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</si>
  <si>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</si>
  <si>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</si>
  <si>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</si>
  <si>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</si>
  <si>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</si>
  <si>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</si>
  <si>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</si>
  <si>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</si>
  <si>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</si>
  <si>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</si>
  <si>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</si>
  <si>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</si>
  <si>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</si>
  <si>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</si>
  <si>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</si>
  <si>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</si>
  <si>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</si>
  <si>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</si>
  <si>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</si>
  <si>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</si>
  <si>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</si>
  <si>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</si>
  <si>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</si>
  <si>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</si>
  <si>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</si>
  <si>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</si>
  <si>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</si>
  <si>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</si>
  <si>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</si>
  <si>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</si>
  <si>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</si>
  <si>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</si>
  <si>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</si>
  <si>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</si>
  <si>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</si>
  <si>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</si>
  <si>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</si>
  <si>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</si>
  <si>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</si>
  <si>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</si>
  <si>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</si>
  <si>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</si>
  <si>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</si>
  <si>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</si>
  <si>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</si>
  <si>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</si>
  <si>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</si>
  <si>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</si>
  <si>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</si>
  <si>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</si>
  <si>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</si>
  <si>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</si>
  <si>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</si>
  <si>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</si>
  <si>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</si>
  <si>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</si>
  <si>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</si>
  <si>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</si>
  <si>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</si>
  <si>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</si>
  <si>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</si>
  <si>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</si>
  <si>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</si>
  <si>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</si>
  <si>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</si>
  <si>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</si>
  <si>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</si>
  <si>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</si>
  <si>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</si>
  <si>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</si>
  <si>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</si>
  <si>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</si>
  <si>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</si>
  <si>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</si>
  <si>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</si>
  <si>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</si>
  <si>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</si>
  <si>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</si>
  <si>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</si>
  <si>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</si>
  <si>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</si>
  <si>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</si>
  <si>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</si>
  <si>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</si>
  <si>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</si>
  <si>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</si>
  <si>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</si>
  <si>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</si>
  <si>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</si>
  <si>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</si>
  <si>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</si>
  <si>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</si>
  <si>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</si>
  <si>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</si>
  <si>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</si>
  <si>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</si>
  <si>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</si>
  <si>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</si>
  <si>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</si>
  <si>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</si>
  <si>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</si>
  <si>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</si>
  <si>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</si>
  <si>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</si>
  <si>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</si>
  <si>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</si>
  <si>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</si>
  <si>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</si>
  <si>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</si>
  <si>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</si>
  <si>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</si>
  <si>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</si>
  <si>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</si>
  <si>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</si>
  <si>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</si>
  <si>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</si>
  <si>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</si>
  <si>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</si>
  <si>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</si>
  <si>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</si>
  <si>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</si>
  <si>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</si>
  <si>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</si>
  <si>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</si>
  <si>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</si>
  <si>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</si>
  <si>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</si>
  <si>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</si>
  <si>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</si>
  <si>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</si>
  <si>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</si>
  <si>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</si>
  <si>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</si>
  <si>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</si>
  <si>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</si>
  <si>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</si>
  <si>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</si>
  <si>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</si>
  <si>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</si>
  <si>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</si>
  <si>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</si>
  <si>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</si>
  <si>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</si>
  <si>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</si>
  <si>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</si>
  <si>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</si>
  <si>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</si>
  <si>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</si>
  <si>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</si>
  <si>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</si>
  <si>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</si>
  <si>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</si>
  <si>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</si>
  <si>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</si>
  <si>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</si>
  <si>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</si>
  <si>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</si>
  <si>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</si>
  <si>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</si>
  <si>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</si>
  <si>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</si>
  <si>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</si>
  <si>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</si>
  <si>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</si>
  <si>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</si>
  <si>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</si>
  <si>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</si>
  <si>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</si>
  <si>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</si>
  <si>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</si>
  <si>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</si>
  <si>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</si>
  <si>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</si>
  <si>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</si>
  <si>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</si>
  <si>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</si>
  <si>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</si>
  <si>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</si>
  <si>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</si>
  <si>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</si>
  <si>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</si>
  <si>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</si>
  <si>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</si>
  <si>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</si>
  <si>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</si>
  <si>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</si>
  <si>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</si>
  <si>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</si>
  <si>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</si>
  <si>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</si>
  <si>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</si>
  <si>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</si>
  <si>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</si>
  <si>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</si>
  <si>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</si>
  <si>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</si>
  <si>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</si>
  <si>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</si>
  <si>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</si>
  <si>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</si>
  <si>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</si>
  <si>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</si>
  <si>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</si>
  <si>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</si>
  <si>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</si>
  <si>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</si>
  <si>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</si>
  <si>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</si>
  <si>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</si>
  <si>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</si>
  <si>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</si>
  <si>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</si>
  <si>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</si>
  <si>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</si>
  <si>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</si>
  <si>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</si>
  <si>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</si>
  <si>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</si>
  <si>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</si>
  <si>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</si>
  <si>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</si>
  <si>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</si>
  <si>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</si>
  <si>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</si>
  <si>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</si>
  <si>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</si>
  <si>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</si>
  <si>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</si>
  <si>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</si>
  <si>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</si>
  <si>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</si>
  <si>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</si>
  <si>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</si>
  <si>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</si>
  <si>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</si>
  <si>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</si>
  <si>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</si>
  <si>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</si>
  <si>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</si>
  <si>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</si>
  <si>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</si>
  <si>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</si>
  <si>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</si>
  <si>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</si>
  <si>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</si>
  <si>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</si>
  <si>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</si>
  <si>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</si>
  <si>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</si>
  <si>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</si>
  <si>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</si>
  <si>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</si>
  <si>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</si>
  <si>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</si>
  <si>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</si>
  <si>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</si>
  <si>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</si>
  <si>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</si>
  <si>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</si>
  <si>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</si>
  <si>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</si>
  <si>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</si>
  <si>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</si>
  <si>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</si>
  <si>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</si>
  <si>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</si>
  <si>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</si>
  <si>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</si>
  <si>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</si>
  <si>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</si>
  <si>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</si>
  <si>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</si>
  <si>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</si>
  <si>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</si>
  <si>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</si>
  <si>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</si>
  <si>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</si>
  <si>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</si>
  <si>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</si>
  <si>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</si>
  <si>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</si>
  <si>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</si>
  <si>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</si>
  <si>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</si>
  <si>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</si>
  <si>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</si>
  <si>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</si>
  <si>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</si>
  <si>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</si>
  <si>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</si>
  <si>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</si>
  <si>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</si>
  <si>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</si>
  <si>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</si>
  <si>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</si>
  <si>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</si>
  <si>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</si>
  <si>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</si>
  <si>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</si>
  <si>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</si>
  <si>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</si>
  <si>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</si>
  <si>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</si>
  <si>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</si>
  <si>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</si>
  <si>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</si>
  <si>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</si>
  <si>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</si>
  <si>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</si>
  <si>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</si>
  <si>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</si>
  <si>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</si>
  <si>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</si>
  <si>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</si>
  <si>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</si>
  <si>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</si>
  <si>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</si>
  <si>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</si>
  <si>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</si>
  <si>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</si>
  <si>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</si>
  <si>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</si>
  <si>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</si>
  <si>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</si>
  <si>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</si>
  <si>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</si>
  <si>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</si>
  <si>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</si>
  <si>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</si>
  <si>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</si>
  <si>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</si>
  <si>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</si>
  <si>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</si>
  <si>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</si>
  <si>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</si>
  <si>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</si>
  <si>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</si>
  <si>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</si>
  <si>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</si>
  <si>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</si>
  <si>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</si>
  <si>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</si>
  <si>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</si>
  <si>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</si>
  <si>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</si>
  <si>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</si>
  <si>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</si>
  <si>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</si>
  <si>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</si>
  <si>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</si>
  <si>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</si>
  <si>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</si>
  <si>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</si>
  <si>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</si>
  <si>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</si>
  <si>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</si>
  <si>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</si>
  <si>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</si>
  <si>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</si>
  <si>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</si>
  <si>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</si>
  <si>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</si>
  <si>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</si>
  <si>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</si>
  <si>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</si>
  <si>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</si>
  <si>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</si>
  <si>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</si>
  <si>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</si>
  <si>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</si>
  <si>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</si>
  <si>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</si>
  <si>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</si>
  <si>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</si>
  <si>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</si>
  <si>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</si>
  <si>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</si>
  <si>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</si>
  <si>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</si>
  <si>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</si>
  <si>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</si>
  <si>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</si>
  <si>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</si>
  <si>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</si>
  <si>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</si>
  <si>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</si>
  <si>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</si>
  <si>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</si>
  <si>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</si>
  <si>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</si>
  <si>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</si>
  <si>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</si>
  <si>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</si>
  <si>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</si>
  <si>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</si>
  <si>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</si>
  <si>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</si>
  <si>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</si>
  <si>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</si>
  <si>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</si>
  <si>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</si>
  <si>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</si>
  <si>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</si>
  <si>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</si>
  <si>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</si>
  <si>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</si>
  <si>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</si>
  <si>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</si>
  <si>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</si>
  <si>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</si>
  <si>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</si>
  <si>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</si>
  <si>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</si>
  <si>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</si>
  <si>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</si>
  <si>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</si>
  <si>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</si>
  <si>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</si>
  <si>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</si>
  <si>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</si>
  <si>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</si>
  <si>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</si>
  <si>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</si>
  <si>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</si>
  <si>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</si>
  <si>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</si>
  <si>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</si>
  <si>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</si>
  <si>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</si>
  <si>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</si>
  <si>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</si>
  <si>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</si>
  <si>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</si>
  <si>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</si>
  <si>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</si>
  <si>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</si>
  <si>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</si>
  <si>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</si>
  <si>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</si>
  <si>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</si>
  <si>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</si>
  <si>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</si>
  <si>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</si>
  <si>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</si>
  <si>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</si>
  <si>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</si>
  <si>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</si>
  <si>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</si>
  <si>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</si>
  <si>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</si>
  <si>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</si>
  <si>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</si>
  <si>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</si>
  <si>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</si>
  <si>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</si>
  <si>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</si>
  <si>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</si>
  <si>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</si>
  <si>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</si>
  <si>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</si>
  <si>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</si>
  <si>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</si>
  <si>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</si>
  <si>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</si>
  <si>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</si>
  <si>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</si>
  <si>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</si>
  <si>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</si>
  <si>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</si>
  <si>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</si>
  <si>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</si>
  <si>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</si>
  <si>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</si>
  <si>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</si>
  <si>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</si>
  <si>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</si>
  <si>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</si>
  <si>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</si>
  <si>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</si>
  <si>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</si>
  <si>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</si>
  <si>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</si>
  <si>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</si>
  <si>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</si>
  <si>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</si>
  <si>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</si>
  <si>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</si>
  <si>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</si>
  <si>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</si>
  <si>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</si>
  <si>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</si>
  <si>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</si>
  <si>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</si>
  <si>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</si>
  <si>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</si>
  <si>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</si>
  <si>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</si>
  <si>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</si>
  <si>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</si>
  <si>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</si>
  <si>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</si>
  <si>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</si>
  <si>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</si>
  <si>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</si>
  <si>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</si>
  <si>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</si>
  <si>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</si>
  <si>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</si>
  <si>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</si>
  <si>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</si>
  <si>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</si>
  <si>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</si>
  <si>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</si>
  <si>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</si>
  <si>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</si>
  <si>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</si>
  <si>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</si>
  <si>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</si>
  <si>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</si>
  <si>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</si>
  <si>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</si>
  <si>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</si>
  <si>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</si>
  <si>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</si>
  <si>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</si>
  <si>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</si>
  <si>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</si>
  <si>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</si>
  <si>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</si>
  <si>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</si>
  <si>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</si>
  <si>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</si>
  <si>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</si>
  <si>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</si>
  <si>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</si>
  <si>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</si>
  <si>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</si>
  <si>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</si>
  <si>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</si>
  <si>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</si>
  <si>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</si>
  <si>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</si>
  <si>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</si>
  <si>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</si>
  <si>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</si>
  <si>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</si>
  <si>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</si>
  <si>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</si>
  <si>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</si>
  <si>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</si>
  <si>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</si>
  <si>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</si>
  <si>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</si>
  <si>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</si>
  <si>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</si>
  <si>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</si>
  <si>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</si>
  <si>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</si>
  <si>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</si>
  <si>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</si>
  <si>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</si>
  <si>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</si>
  <si>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</si>
  <si>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</si>
  <si>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</si>
  <si>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</si>
  <si>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</si>
  <si>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</si>
  <si>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</si>
  <si>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</si>
  <si>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</si>
  <si>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</si>
  <si>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</si>
  <si>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</si>
  <si>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</si>
  <si>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</si>
  <si>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</si>
  <si>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</si>
  <si>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</si>
  <si>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</si>
  <si>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</si>
  <si>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</si>
  <si>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</si>
  <si>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</si>
  <si>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</si>
  <si>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</si>
  <si>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</si>
  <si>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</si>
  <si>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</si>
  <si>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</si>
  <si>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</si>
  <si>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</si>
  <si>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</si>
  <si>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</si>
  <si>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</si>
  <si>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</si>
  <si>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</si>
  <si>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</si>
  <si>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</si>
  <si>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</si>
  <si>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</si>
  <si>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</si>
  <si>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</si>
  <si>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</si>
  <si>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</si>
  <si>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</si>
  <si>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</si>
  <si>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</si>
  <si>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</si>
  <si>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</si>
  <si>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</si>
  <si>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</si>
  <si>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</si>
  <si>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</si>
  <si>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</si>
  <si>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</si>
  <si>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</si>
  <si>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</si>
  <si>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</si>
  <si>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</si>
  <si>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</si>
  <si>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</si>
  <si>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</si>
  <si>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</si>
  <si>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</si>
  <si>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</si>
  <si>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</si>
  <si>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</si>
  <si>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</si>
  <si>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</si>
  <si>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</si>
  <si>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</si>
  <si>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</si>
  <si>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</si>
  <si>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</si>
  <si>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</si>
  <si>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</si>
  <si>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</si>
  <si>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</si>
  <si>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</si>
  <si>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</si>
  <si>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</si>
  <si>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</si>
  <si>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</si>
  <si>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</si>
  <si>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</si>
  <si>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</si>
  <si>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</si>
  <si>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</si>
  <si>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</si>
  <si>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</si>
  <si>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</si>
  <si>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</si>
  <si>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</si>
  <si>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</si>
  <si>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</si>
  <si>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</si>
  <si>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</si>
  <si>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</si>
  <si>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</si>
  <si>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</si>
  <si>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</si>
  <si>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</si>
  <si>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</si>
  <si>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</si>
  <si>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</si>
  <si>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</si>
  <si>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</si>
  <si>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</si>
  <si>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</si>
  <si>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</si>
  <si>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</si>
  <si>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</si>
  <si>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</si>
  <si>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</si>
  <si>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</si>
  <si>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</si>
  <si>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</si>
  <si>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</si>
  <si>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</si>
  <si>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</si>
  <si>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</si>
  <si>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</si>
  <si>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</si>
  <si>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</si>
  <si>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</si>
  <si>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</si>
  <si>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</si>
  <si>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</si>
  <si>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</si>
  <si>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</si>
  <si>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</si>
  <si>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</si>
  <si>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</si>
  <si>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</si>
  <si>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</si>
  <si>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</si>
  <si>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</si>
  <si>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</si>
  <si>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</si>
  <si>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</si>
  <si>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</si>
  <si>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</si>
  <si>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</si>
  <si>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</si>
  <si>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</si>
  <si>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</si>
  <si>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</si>
  <si>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</si>
  <si>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</si>
  <si>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</si>
  <si>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</si>
  <si>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</si>
  <si>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</si>
  <si>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</si>
  <si>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</si>
  <si>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</si>
  <si>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</si>
  <si>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</si>
  <si>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</si>
  <si>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</si>
  <si>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</si>
  <si>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</si>
  <si>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</si>
  <si>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</si>
  <si>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</si>
  <si>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</si>
  <si>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</si>
  <si>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</si>
  <si>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</si>
  <si>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</si>
  <si>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</si>
  <si>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</si>
  <si>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</si>
  <si>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</si>
  <si>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</si>
  <si>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</si>
  <si>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</si>
  <si>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</si>
  <si>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</si>
  <si>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</si>
  <si>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</si>
  <si>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</si>
  <si>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</si>
  <si>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</si>
  <si>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</si>
  <si>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</si>
  <si>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</si>
  <si>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</si>
  <si>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</si>
  <si>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</si>
  <si>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</si>
  <si>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</si>
  <si>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</si>
  <si>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</si>
  <si>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</si>
  <si>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</si>
  <si>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</si>
  <si>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</si>
  <si>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</si>
  <si>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</si>
  <si>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</si>
  <si>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</si>
  <si>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</si>
  <si>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</si>
  <si>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</si>
  <si>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</si>
  <si>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</si>
  <si>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</si>
  <si>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</si>
  <si>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</si>
  <si>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</si>
  <si>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</si>
  <si>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</si>
  <si>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</si>
  <si>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</si>
  <si>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</si>
  <si>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</si>
  <si>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</si>
  <si>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</si>
  <si>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</si>
  <si>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</si>
  <si>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</si>
  <si>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</si>
  <si>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</si>
  <si>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</si>
  <si>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</si>
  <si>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</si>
  <si>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</si>
  <si>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</si>
  <si>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</si>
  <si>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</si>
  <si>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</si>
  <si>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</si>
  <si>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</si>
  <si>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</si>
  <si>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</si>
  <si>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</si>
  <si>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</si>
  <si>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</si>
  <si>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</si>
  <si>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</si>
  <si>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</si>
  <si>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</si>
  <si>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</si>
  <si>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</si>
  <si>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</si>
  <si>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</si>
  <si>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</si>
  <si>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</si>
  <si>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</si>
  <si>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</si>
  <si>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</si>
  <si>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</si>
  <si>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</si>
  <si>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</si>
  <si>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</si>
  <si>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</si>
  <si>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</si>
  <si>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</si>
  <si>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</si>
  <si>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</si>
  <si>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</si>
  <si>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</si>
  <si>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</si>
  <si>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</si>
  <si>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</si>
  <si>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</si>
  <si>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</si>
  <si>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</si>
  <si>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</si>
  <si>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</si>
  <si>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</si>
  <si>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</si>
  <si>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</si>
  <si>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</si>
  <si>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</si>
  <si>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</si>
  <si>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</si>
  <si>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</si>
  <si>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</si>
  <si>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</si>
  <si>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</si>
  <si>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</si>
  <si>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</si>
  <si>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</si>
  <si>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</si>
  <si>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</si>
  <si>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</si>
  <si>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</si>
  <si>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</si>
  <si>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</si>
  <si>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</si>
  <si>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</si>
  <si>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</si>
  <si>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</si>
  <si>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</si>
  <si>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</si>
  <si>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</si>
  <si>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</si>
  <si>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</si>
  <si>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</si>
  <si>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</si>
  <si>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</si>
  <si>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</si>
  <si>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</si>
  <si>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</si>
  <si>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</si>
  <si>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</si>
  <si>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</si>
  <si>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</si>
  <si>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</si>
  <si>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</si>
  <si>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</si>
  <si>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</si>
  <si>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</si>
  <si>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</si>
  <si>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</si>
  <si>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</si>
  <si>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</si>
  <si>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</si>
  <si>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</si>
  <si>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</si>
  <si>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</si>
  <si>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</si>
  <si>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</si>
  <si>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</si>
  <si>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</si>
  <si>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</si>
  <si>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</si>
  <si>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</si>
  <si>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</si>
  <si>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</si>
  <si>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</si>
  <si>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</si>
  <si>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</si>
  <si>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</si>
  <si>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</si>
  <si>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</si>
  <si>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</si>
  <si>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</si>
  <si>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</si>
  <si>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</si>
  <si>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</si>
  <si>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</si>
  <si>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</si>
  <si>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</si>
  <si>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</si>
  <si>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</si>
  <si>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</si>
  <si>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</si>
  <si>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</si>
  <si>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</si>
  <si>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</si>
  <si>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</si>
  <si>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</si>
  <si>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</si>
  <si>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</si>
  <si>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</si>
  <si>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</si>
  <si>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</si>
  <si>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</si>
  <si>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</si>
  <si>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</si>
  <si>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</si>
  <si>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</si>
  <si>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</si>
  <si>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</si>
  <si>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</si>
  <si>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</si>
  <si>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</si>
  <si>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</si>
  <si>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</si>
  <si>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</si>
  <si>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</si>
  <si>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</si>
  <si>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</si>
  <si>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</si>
  <si>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</si>
  <si>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</si>
  <si>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</si>
  <si>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</si>
  <si>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</si>
  <si>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</si>
  <si>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</si>
  <si>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</si>
  <si>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</si>
  <si>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</si>
  <si>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</si>
  <si>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</si>
  <si>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</si>
  <si>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</si>
  <si>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</si>
  <si>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</si>
  <si>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</si>
  <si>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</si>
  <si>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</si>
  <si>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</si>
  <si>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</si>
  <si>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</si>
  <si>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</si>
  <si>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</si>
  <si>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</si>
  <si>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</si>
  <si>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</si>
  <si>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</si>
  <si>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</si>
  <si>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</si>
  <si>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</si>
  <si>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</si>
  <si>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</si>
  <si>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</si>
  <si>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</si>
  <si>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</si>
  <si>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</si>
  <si>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</si>
  <si>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</si>
  <si>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</si>
  <si>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</si>
  <si>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</si>
  <si>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</si>
  <si>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</si>
  <si>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</si>
  <si>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</si>
  <si>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</si>
  <si>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</si>
  <si>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</si>
  <si>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</si>
  <si>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</si>
  <si>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</si>
  <si>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</si>
  <si>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</si>
  <si>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</si>
  <si>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</si>
  <si>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</si>
  <si>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</si>
  <si>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</si>
  <si>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</si>
  <si>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</si>
  <si>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</si>
  <si>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</si>
  <si>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</si>
  <si>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</si>
  <si>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</si>
  <si>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</si>
  <si>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</si>
  <si>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</si>
  <si>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</si>
  <si>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</si>
  <si>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</si>
  <si>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</si>
  <si>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</si>
  <si>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</si>
  <si>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</si>
  <si>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</si>
  <si>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</si>
  <si>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</si>
  <si>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</si>
  <si>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</si>
  <si>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</si>
  <si>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</si>
  <si>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</si>
  <si>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</si>
  <si>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</si>
  <si>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</si>
  <si>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</si>
  <si>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</si>
  <si>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</si>
  <si>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</si>
  <si>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</si>
  <si>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</si>
  <si>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</si>
  <si>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</si>
  <si>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</si>
  <si>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</si>
  <si>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</si>
  <si>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</si>
  <si>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</si>
  <si>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</si>
  <si>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</si>
  <si>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</si>
  <si>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</si>
  <si>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</si>
  <si>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</si>
  <si>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</si>
  <si>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</si>
  <si>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</si>
  <si>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</si>
  <si>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</si>
  <si>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</si>
  <si>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</si>
  <si>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</si>
  <si>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</si>
  <si>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</si>
  <si>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</si>
  <si>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</si>
  <si>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</si>
  <si>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</si>
  <si>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</si>
  <si>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</si>
  <si>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</si>
  <si>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</si>
  <si>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</si>
  <si>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</si>
  <si>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</si>
  <si>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</si>
  <si>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</si>
  <si>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</si>
  <si>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</si>
  <si>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</si>
  <si>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</si>
  <si>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</si>
  <si>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</si>
  <si>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</si>
  <si>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</si>
  <si>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</si>
  <si>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</si>
  <si>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</si>
  <si>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</si>
  <si>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</si>
  <si>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</si>
  <si>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</si>
  <si>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</si>
  <si>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</si>
  <si>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</si>
  <si>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</si>
  <si>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</si>
  <si>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</si>
  <si>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</si>
  <si>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</si>
  <si>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</si>
  <si>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</si>
  <si>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</si>
  <si>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</si>
  <si>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</si>
  <si>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</si>
  <si>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</si>
  <si>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</si>
  <si>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</si>
  <si>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</si>
  <si>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</si>
  <si>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</si>
  <si>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</si>
  <si>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</si>
  <si>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</si>
  <si>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</si>
  <si>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</si>
  <si>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</si>
  <si>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</si>
  <si>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</si>
  <si>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</si>
  <si>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</si>
  <si>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</si>
  <si>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</si>
  <si>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</si>
  <si>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</si>
  <si>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</si>
  <si>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</si>
  <si>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</si>
  <si>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</si>
  <si>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</si>
  <si>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</si>
  <si>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</si>
  <si>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</si>
  <si>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</si>
  <si>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</si>
  <si>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</si>
  <si>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</si>
  <si>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</si>
  <si>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</si>
  <si>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</si>
  <si>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</si>
  <si>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</si>
  <si>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</si>
  <si>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</si>
  <si>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</si>
  <si>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</si>
  <si>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</si>
  <si>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</si>
  <si>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</si>
  <si>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</si>
  <si>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</si>
  <si>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</si>
  <si>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</si>
  <si>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</si>
  <si>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</si>
  <si>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</si>
  <si>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</si>
  <si>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</si>
  <si>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</si>
  <si>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</si>
  <si>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</si>
  <si>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</si>
  <si>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</si>
  <si>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</si>
  <si>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</si>
  <si>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</si>
  <si>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</si>
  <si>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</si>
  <si>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</si>
  <si>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</si>
  <si>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</si>
  <si>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</si>
  <si>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</si>
  <si>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</si>
  <si>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</si>
  <si>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</si>
  <si>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</si>
  <si>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</si>
  <si>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</si>
  <si>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</si>
  <si>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</si>
  <si>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</si>
  <si>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</si>
  <si>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</si>
  <si>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</si>
  <si>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</si>
  <si>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</si>
  <si>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</si>
  <si>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</si>
  <si>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</si>
  <si>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</si>
  <si>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</si>
  <si>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</si>
  <si>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</si>
  <si>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</si>
  <si>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</si>
  <si>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</si>
  <si>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</si>
  <si>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</si>
  <si>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</si>
  <si>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</si>
  <si>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</si>
  <si>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</si>
  <si>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</si>
  <si>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</si>
  <si>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</si>
  <si>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</si>
  <si>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</si>
  <si>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</si>
  <si>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</si>
  <si>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</si>
  <si>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</si>
  <si>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</si>
  <si>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</si>
  <si>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</si>
  <si>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</si>
  <si>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</si>
  <si>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</si>
  <si>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</si>
  <si>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</si>
  <si>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</si>
  <si>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</si>
  <si>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</si>
  <si>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</si>
  <si>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</si>
  <si>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</si>
  <si>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</si>
  <si>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</si>
  <si>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</si>
  <si>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</si>
  <si>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</si>
  <si>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</si>
  <si>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</si>
  <si>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</si>
  <si>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</si>
  <si>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</si>
  <si>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</si>
  <si>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</si>
  <si>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</si>
  <si>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</si>
  <si>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</si>
  <si>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</si>
  <si>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</si>
  <si>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</si>
  <si>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</si>
  <si>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</si>
  <si>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</si>
  <si>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</si>
  <si>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</si>
  <si>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</si>
  <si>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</si>
  <si>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</si>
  <si>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</si>
  <si>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</si>
  <si>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</si>
  <si>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</si>
  <si>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</si>
  <si>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</si>
  <si>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</si>
  <si>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</si>
  <si>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</si>
  <si>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</si>
  <si>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</si>
  <si>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</si>
  <si>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</si>
  <si>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</si>
  <si>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</si>
  <si>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</si>
  <si>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</si>
  <si>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</si>
  <si>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</si>
  <si>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</si>
  <si>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</si>
  <si>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</si>
  <si>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</si>
  <si>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</si>
  <si>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</si>
  <si>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</si>
  <si>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</si>
  <si>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</si>
  <si>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</si>
  <si>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</si>
  <si>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</si>
  <si>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</si>
  <si>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</si>
  <si>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</si>
  <si>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</si>
  <si>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</si>
  <si>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</si>
  <si>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</si>
  <si>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</si>
  <si>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</si>
  <si>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</si>
  <si>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</si>
  <si>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</si>
  <si>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</si>
  <si>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</si>
  <si>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</si>
  <si>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</si>
  <si>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</si>
  <si>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</si>
  <si>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</si>
  <si>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</si>
  <si>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</si>
  <si>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</si>
  <si>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</si>
  <si>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</si>
  <si>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</si>
  <si>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</si>
  <si>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</si>
  <si>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</si>
  <si>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</si>
  <si>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</si>
  <si>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</si>
  <si>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</si>
  <si>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</si>
  <si>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</si>
  <si>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</si>
  <si>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</si>
  <si>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</si>
  <si>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</si>
  <si>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</si>
  <si>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</si>
  <si>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</si>
  <si>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</si>
  <si>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</si>
  <si>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</si>
  <si>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</si>
  <si>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</si>
  <si>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</si>
  <si>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</si>
  <si>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</si>
  <si>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</si>
  <si>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</si>
  <si>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</si>
  <si>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</si>
  <si>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</si>
  <si>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</si>
  <si>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</si>
  <si>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</si>
  <si>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</si>
  <si>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</si>
  <si>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</si>
  <si>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</si>
  <si>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</si>
  <si>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</si>
  <si>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</si>
  <si>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</si>
  <si>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</si>
  <si>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</si>
  <si>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</si>
  <si>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</si>
  <si>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</si>
  <si>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</si>
  <si>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</si>
  <si>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</si>
  <si>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</si>
  <si>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</si>
  <si>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</si>
  <si>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</si>
  <si>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</si>
  <si>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</si>
  <si>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</si>
  <si>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</si>
  <si>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</si>
  <si>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</si>
  <si>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</si>
  <si>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</si>
  <si>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</si>
  <si>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</si>
  <si>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</si>
  <si>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</si>
  <si>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</si>
  <si>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</si>
  <si>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</si>
  <si>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</si>
  <si>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</si>
  <si>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</si>
  <si>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</si>
  <si>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</si>
  <si>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</si>
  <si>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</si>
  <si>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</si>
  <si>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</si>
  <si>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</si>
  <si>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</si>
  <si>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</si>
  <si>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</si>
  <si>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</si>
  <si>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</si>
  <si>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</si>
  <si>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</si>
  <si>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</si>
  <si>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</si>
  <si>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</si>
  <si>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</si>
  <si>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</si>
  <si>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</si>
  <si>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</si>
  <si>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</si>
  <si>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</si>
  <si>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</si>
  <si>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</si>
  <si>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</si>
  <si>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</si>
  <si>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</si>
  <si>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</si>
  <si>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</si>
  <si>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</si>
  <si>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</si>
  <si>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</si>
  <si>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</si>
  <si>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</si>
  <si>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</si>
  <si>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</si>
  <si>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</si>
  <si>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</si>
  <si>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</si>
  <si>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</si>
  <si>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</si>
  <si>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</si>
  <si>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</si>
  <si>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</si>
  <si>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</si>
  <si>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</si>
  <si>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</si>
  <si>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</si>
  <si>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</si>
  <si>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</si>
  <si>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</si>
  <si>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</si>
  <si>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</si>
  <si>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</si>
  <si>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</si>
  <si>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</si>
  <si>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</si>
  <si>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</si>
  <si>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</si>
  <si>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</si>
  <si>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</si>
  <si>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</si>
  <si>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</si>
  <si>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</si>
  <si>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</si>
  <si>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</si>
  <si>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</si>
  <si>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</si>
  <si>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</si>
  <si>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</si>
  <si>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</si>
  <si>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</si>
  <si>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</si>
  <si>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</si>
  <si>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</si>
  <si>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</si>
  <si>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</si>
  <si>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</si>
  <si>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</si>
  <si>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</si>
  <si>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</si>
  <si>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</si>
  <si>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</si>
  <si>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</si>
  <si>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</si>
  <si>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</si>
  <si>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</si>
  <si>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</si>
  <si>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</si>
  <si>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</si>
  <si>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</si>
  <si>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</si>
  <si>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</si>
  <si>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</si>
  <si>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</si>
  <si>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</si>
  <si>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</si>
  <si>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</si>
  <si>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</si>
  <si>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</si>
  <si>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</si>
  <si>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</si>
  <si>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</si>
  <si>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</si>
  <si>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</si>
  <si>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</si>
  <si>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</si>
  <si>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</si>
  <si>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</si>
  <si>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</si>
  <si>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</si>
  <si>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</si>
  <si>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</si>
  <si>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</si>
  <si>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</si>
  <si>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</si>
  <si>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</si>
  <si>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</si>
  <si>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</si>
  <si>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</si>
  <si>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</si>
  <si>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</si>
  <si>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</si>
  <si>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</si>
  <si>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</si>
  <si>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</si>
  <si>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</si>
  <si>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</si>
  <si>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</si>
  <si>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</si>
  <si>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</si>
  <si>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</si>
  <si>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</si>
  <si>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</si>
  <si>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</si>
  <si>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</si>
  <si>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</si>
  <si>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</si>
  <si>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</si>
  <si>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</si>
  <si>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</si>
  <si>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</si>
  <si>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</si>
  <si>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</si>
  <si>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</si>
  <si>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</si>
  <si>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</si>
  <si>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</si>
  <si>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</si>
  <si>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</si>
  <si>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</si>
  <si>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</si>
  <si>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</si>
  <si>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</si>
  <si>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</si>
  <si>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</si>
  <si>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</si>
  <si>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</si>
  <si>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</si>
  <si>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</si>
  <si>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</si>
  <si>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</si>
  <si>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</si>
  <si>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</si>
  <si>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</si>
  <si>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</si>
  <si>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</si>
  <si>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</si>
  <si>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</si>
  <si>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</si>
  <si>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</si>
  <si>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</si>
  <si>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</si>
  <si>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</si>
  <si>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</si>
  <si>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</si>
  <si>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</si>
  <si>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</si>
  <si>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</si>
  <si>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</si>
  <si>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</si>
  <si>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</si>
  <si>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</si>
  <si>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</si>
  <si>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</si>
  <si>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</si>
  <si>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</si>
  <si>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</si>
  <si>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</si>
  <si>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</si>
  <si>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</si>
  <si>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</si>
  <si>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</si>
  <si>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</si>
  <si>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</si>
  <si>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</si>
  <si>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</si>
  <si>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</si>
  <si>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</si>
  <si>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</si>
  <si>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</si>
  <si>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</si>
  <si>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</si>
  <si>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</si>
  <si>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</si>
  <si>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</si>
  <si>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</si>
  <si>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</si>
  <si>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</si>
  <si>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</si>
  <si>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</si>
  <si>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</si>
  <si>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</si>
  <si>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</si>
  <si>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</si>
  <si>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</si>
  <si>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</si>
  <si>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</si>
  <si>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</si>
  <si>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</si>
  <si>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</si>
  <si>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</si>
  <si>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</si>
  <si>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</si>
  <si>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</si>
  <si>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</si>
  <si>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</si>
  <si>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</si>
  <si>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</si>
  <si>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</si>
  <si>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</si>
  <si>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</si>
  <si>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</si>
  <si>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</si>
  <si>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</si>
  <si>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</si>
  <si>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</si>
  <si>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</si>
  <si>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</si>
  <si>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</si>
  <si>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</si>
  <si>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</si>
  <si>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</si>
  <si>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</si>
  <si>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</si>
  <si>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</si>
  <si>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</si>
  <si>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</si>
  <si>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</si>
  <si>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</si>
  <si>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</si>
  <si>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</si>
  <si>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</si>
  <si>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</si>
  <si>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</si>
  <si>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</si>
  <si>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</si>
  <si>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</si>
  <si>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</si>
  <si>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</si>
  <si>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</si>
  <si>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</si>
  <si>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</si>
  <si>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</si>
  <si>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</si>
  <si>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</si>
  <si>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</si>
  <si>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</si>
  <si>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</si>
  <si>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</si>
  <si>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</si>
  <si>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</si>
  <si>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</si>
  <si>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</si>
  <si>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</si>
  <si>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</si>
  <si>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</si>
  <si>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</si>
  <si>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</si>
  <si>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</si>
  <si>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</si>
  <si>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</si>
  <si>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</si>
  <si>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</si>
  <si>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</si>
  <si>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</si>
  <si>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</si>
  <si>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</si>
  <si>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</si>
  <si>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</si>
  <si>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</si>
  <si>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</si>
  <si>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</si>
  <si>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</si>
  <si>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</si>
  <si>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</si>
  <si>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</si>
  <si>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</si>
  <si>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</si>
  <si>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</si>
  <si>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</si>
  <si>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</si>
  <si>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</si>
  <si>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</si>
  <si>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</si>
  <si>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</si>
  <si>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</si>
  <si>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</si>
  <si>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</si>
  <si>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</si>
  <si>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</si>
  <si>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</si>
  <si>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</si>
  <si>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</si>
  <si>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</si>
  <si>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</si>
  <si>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</si>
  <si>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</si>
  <si>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</si>
  <si>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</si>
  <si>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</si>
  <si>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</si>
  <si>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</si>
  <si>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</si>
  <si>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</si>
  <si>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</si>
  <si>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</si>
  <si>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</si>
  <si>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</si>
  <si>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</si>
  <si>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</si>
  <si>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</si>
  <si>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</si>
  <si>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</si>
  <si>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</si>
  <si>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</si>
  <si>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</si>
  <si>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</si>
  <si>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</si>
  <si>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</si>
  <si>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</si>
  <si>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</si>
  <si>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</si>
  <si>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</si>
  <si>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</si>
  <si>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</si>
  <si>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</si>
  <si>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</si>
  <si>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</si>
  <si>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</si>
  <si>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</si>
  <si>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</si>
  <si>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</si>
  <si>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</si>
  <si>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</si>
  <si>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</si>
  <si>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</si>
  <si>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</si>
  <si>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</si>
  <si>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</si>
  <si>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</si>
  <si>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</si>
  <si>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</si>
  <si>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</si>
  <si>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</si>
  <si>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</si>
  <si>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</si>
  <si>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</si>
  <si>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</si>
  <si>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</si>
  <si>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</si>
  <si>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</si>
  <si>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</si>
  <si>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</si>
  <si>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</si>
  <si>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</si>
  <si>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</si>
  <si>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</si>
  <si>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</si>
  <si>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</si>
  <si>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</si>
  <si>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</si>
  <si>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</si>
  <si>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</si>
  <si>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</si>
  <si>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</si>
  <si>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</si>
  <si>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</si>
  <si>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</si>
  <si>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</si>
  <si>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</si>
  <si>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</si>
  <si>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</si>
  <si>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</si>
  <si>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</si>
  <si>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</si>
  <si>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</si>
  <si>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</si>
  <si>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</si>
  <si>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</si>
  <si>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</si>
  <si>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</si>
  <si>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</si>
  <si>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</si>
  <si>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</si>
  <si>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</si>
  <si>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</si>
  <si>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</si>
  <si>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</si>
  <si>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</si>
  <si>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</si>
  <si>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</si>
  <si>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</si>
  <si>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</si>
  <si>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</si>
  <si>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</si>
  <si>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</si>
  <si>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</si>
  <si>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</si>
  <si>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</si>
  <si>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</si>
  <si>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</si>
  <si>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</si>
  <si>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</si>
  <si>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</si>
  <si>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</si>
  <si>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</si>
  <si>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</si>
  <si>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</si>
  <si>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</si>
  <si>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</si>
  <si>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</si>
  <si>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</si>
  <si>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</si>
  <si>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</si>
  <si>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</si>
  <si>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</si>
  <si>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</si>
  <si>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</si>
  <si>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</si>
  <si>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</si>
  <si>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</si>
  <si>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</si>
  <si>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</si>
  <si>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</si>
  <si>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</si>
  <si>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</si>
  <si>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</si>
  <si>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</si>
  <si>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</si>
  <si>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</si>
  <si>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</si>
  <si>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</si>
  <si>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</si>
  <si>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</si>
  <si>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</si>
  <si>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</si>
  <si>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</si>
  <si>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</si>
  <si>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</si>
  <si>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</si>
  <si>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</si>
  <si>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</si>
  <si>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</si>
  <si>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</si>
  <si>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</si>
  <si>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</si>
  <si>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</si>
  <si>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</si>
  <si>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</si>
  <si>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</si>
  <si>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</si>
  <si>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</si>
  <si>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</si>
  <si>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</si>
  <si>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</si>
  <si>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</si>
  <si>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</si>
  <si>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</si>
  <si>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</si>
  <si>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</si>
  <si>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</si>
  <si>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</si>
  <si>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</si>
  <si>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</si>
  <si>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</si>
  <si>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</si>
  <si>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</si>
  <si>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</si>
  <si>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</si>
  <si>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</si>
  <si>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</si>
  <si>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</si>
  <si>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</si>
  <si>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</si>
  <si>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</si>
  <si>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</si>
  <si>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</si>
  <si>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</si>
  <si>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</si>
  <si>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</si>
  <si>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</si>
  <si>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</si>
  <si>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</si>
  <si>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</si>
  <si>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</si>
  <si>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</si>
  <si>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</si>
  <si>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</si>
  <si>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</si>
  <si>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</si>
  <si>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</si>
  <si>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</si>
  <si>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</si>
  <si>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</si>
  <si>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</si>
  <si>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</si>
  <si>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</si>
  <si>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</si>
  <si>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</si>
  <si>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</si>
  <si>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</si>
  <si>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</si>
  <si>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</si>
  <si>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</si>
  <si>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</si>
  <si>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</si>
  <si>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</si>
  <si>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</si>
  <si>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</si>
  <si>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</si>
  <si>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</si>
  <si>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</si>
  <si>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</si>
  <si>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</si>
  <si>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</si>
  <si>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</si>
  <si>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</si>
  <si>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</si>
  <si>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</si>
  <si>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</si>
  <si>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</si>
  <si>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</si>
  <si>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</si>
  <si>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</si>
  <si>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</si>
  <si>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</si>
  <si>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</si>
  <si>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</si>
  <si>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</si>
  <si>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</si>
  <si>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</si>
  <si>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</si>
  <si>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</si>
  <si>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</si>
  <si>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</si>
  <si>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</si>
  <si>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</si>
  <si>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</si>
  <si>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</si>
  <si>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</si>
  <si>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</si>
  <si>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</si>
  <si>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</si>
  <si>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</si>
  <si>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</si>
  <si>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</si>
  <si>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</si>
  <si>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</si>
  <si>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</si>
  <si>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</si>
  <si>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</si>
  <si>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</si>
  <si>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</si>
  <si>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</si>
  <si>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</si>
  <si>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</si>
  <si>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</si>
  <si>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</si>
  <si>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</si>
  <si>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</si>
  <si>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</si>
  <si>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</si>
  <si>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</si>
  <si>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</si>
  <si>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</si>
  <si>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</si>
  <si>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</si>
  <si>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</si>
  <si>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</si>
  <si>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</si>
  <si>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</si>
  <si>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</si>
  <si>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</si>
  <si>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</si>
  <si>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</si>
  <si>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</si>
  <si>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</si>
  <si>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</si>
  <si>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</si>
  <si>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</si>
  <si>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</si>
  <si>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</si>
  <si>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</si>
  <si>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</si>
  <si>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</si>
  <si>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</si>
  <si>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</si>
  <si>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</si>
  <si>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</si>
  <si>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</si>
  <si>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</si>
  <si>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</si>
  <si>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</si>
  <si>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</si>
  <si>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</si>
  <si>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</si>
  <si>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</si>
  <si>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</si>
  <si>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</si>
  <si>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</si>
  <si>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</si>
  <si>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</si>
  <si>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</si>
  <si>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</si>
  <si>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</si>
  <si>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</si>
  <si>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</si>
  <si>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</si>
  <si>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</si>
  <si>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</si>
  <si>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</si>
  <si>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</si>
  <si>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</si>
  <si>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</si>
  <si>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</si>
  <si>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</si>
  <si>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</si>
  <si>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</si>
  <si>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</si>
  <si>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</si>
  <si>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</si>
  <si>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</si>
  <si>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</si>
  <si>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</si>
  <si>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</si>
  <si>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</si>
  <si>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</si>
  <si>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</si>
  <si>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</si>
  <si>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</si>
  <si>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</si>
  <si>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</si>
  <si>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</si>
  <si>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</si>
  <si>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</si>
  <si>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</si>
  <si>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</si>
  <si>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</si>
  <si>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</si>
  <si>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</si>
  <si>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</si>
  <si>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</si>
  <si>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</si>
  <si>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</si>
  <si>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</si>
  <si>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</si>
  <si>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</si>
  <si>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</si>
  <si>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</si>
  <si>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</si>
  <si>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</si>
  <si>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</si>
  <si>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</si>
  <si>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</si>
  <si>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</si>
  <si>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</si>
  <si>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</si>
  <si>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</si>
  <si>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</si>
  <si>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</si>
  <si>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</si>
  <si>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</si>
  <si>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</si>
  <si>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</si>
  <si>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</si>
  <si>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</si>
  <si>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</si>
  <si>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</si>
  <si>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</si>
  <si>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</si>
  <si>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</si>
  <si>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</si>
  <si>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</si>
  <si>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</si>
  <si>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</si>
  <si>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</si>
  <si>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</si>
  <si>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</si>
  <si>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</si>
  <si>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</si>
  <si>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</si>
  <si>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</si>
  <si>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</si>
  <si>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</si>
  <si>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</si>
  <si>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</si>
  <si>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</si>
  <si>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</si>
  <si>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</si>
  <si>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</si>
  <si>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</si>
  <si>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</si>
  <si>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</si>
  <si>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</si>
  <si>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</si>
  <si>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</si>
  <si>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</si>
  <si>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</si>
  <si>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</si>
  <si>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</si>
  <si>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</si>
  <si>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</si>
  <si>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</si>
  <si>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</si>
  <si>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</si>
  <si>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</si>
  <si>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</si>
  <si>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</si>
  <si>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</si>
  <si>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</si>
  <si>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</si>
  <si>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</si>
  <si>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</si>
  <si>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</si>
  <si>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</si>
  <si>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</si>
  <si>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</si>
  <si>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</si>
  <si>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</si>
  <si>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</si>
  <si>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</si>
  <si>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</si>
  <si>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</si>
  <si>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</si>
  <si>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</si>
  <si>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</si>
  <si>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</si>
  <si>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</si>
  <si>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</si>
  <si>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</si>
  <si>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</si>
  <si>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</si>
  <si>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</si>
  <si>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</si>
  <si>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</si>
  <si>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</si>
  <si>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</si>
  <si>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</si>
  <si>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</si>
  <si>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</si>
  <si>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</si>
  <si>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</si>
  <si>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</si>
  <si>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</si>
  <si>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</si>
  <si>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</si>
  <si>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</si>
  <si>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</si>
  <si>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</si>
  <si>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</si>
  <si>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</si>
  <si>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</si>
  <si>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</si>
  <si>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</si>
  <si>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</si>
  <si>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</si>
  <si>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</si>
  <si>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</si>
  <si>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</si>
  <si>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</si>
  <si>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</si>
  <si>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</si>
  <si>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</si>
  <si>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</si>
  <si>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</si>
  <si>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</si>
  <si>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</si>
  <si>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</si>
  <si>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</si>
  <si>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</si>
  <si>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</si>
  <si>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</si>
  <si>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</si>
  <si>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</si>
  <si>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</si>
  <si>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</si>
  <si>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</si>
  <si>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</si>
  <si>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</si>
  <si>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</si>
  <si>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</si>
  <si>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</si>
  <si>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</si>
  <si>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</si>
  <si>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</si>
  <si>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</si>
  <si>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</si>
  <si>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</si>
  <si>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</si>
  <si>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</si>
  <si>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</si>
  <si>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</si>
  <si>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</si>
  <si>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</si>
  <si>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</si>
  <si>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</si>
  <si>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</si>
  <si>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</si>
  <si>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</si>
  <si>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</si>
  <si>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</si>
  <si>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</si>
  <si>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</si>
  <si>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</si>
  <si>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</si>
  <si>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</si>
  <si>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</si>
  <si>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</si>
  <si>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</si>
  <si>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</si>
  <si>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</si>
  <si>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</si>
  <si>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</si>
  <si>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</si>
  <si>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</si>
  <si>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</si>
  <si>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</si>
  <si>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</si>
  <si>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</si>
  <si>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</si>
  <si>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</si>
  <si>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</si>
  <si>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</si>
  <si>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</si>
  <si>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</si>
  <si>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</si>
  <si>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</si>
  <si>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</si>
  <si>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</si>
  <si>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</si>
  <si>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</si>
  <si>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</si>
  <si>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</si>
  <si>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</si>
  <si>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</si>
  <si>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</si>
  <si>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</si>
  <si>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</si>
  <si>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</si>
  <si>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</si>
  <si>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</si>
  <si>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</si>
  <si>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</si>
  <si>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</si>
  <si>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</si>
  <si>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</si>
  <si>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</si>
  <si>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</si>
  <si>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</si>
  <si>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</si>
  <si>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</si>
  <si>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</si>
  <si>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</si>
  <si>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</si>
  <si>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</si>
  <si>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</si>
  <si>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</si>
  <si>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</si>
  <si>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</si>
  <si>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</si>
  <si>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</si>
  <si>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</si>
  <si>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</si>
  <si>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</si>
  <si>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</si>
  <si>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</si>
  <si>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</si>
  <si>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</si>
  <si>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</si>
  <si>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</si>
  <si>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</si>
  <si>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</si>
  <si>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</si>
  <si>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</si>
  <si>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</si>
  <si>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</si>
  <si>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</si>
  <si>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</si>
  <si>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</si>
  <si>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</si>
  <si>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</si>
  <si>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</si>
  <si>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</si>
  <si>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</si>
  <si>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</si>
  <si>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</si>
  <si>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</si>
  <si>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</si>
  <si>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</si>
  <si>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</si>
  <si>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</si>
  <si>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</si>
  <si>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</si>
  <si>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</si>
  <si>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</si>
  <si>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</si>
  <si>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</si>
  <si>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</si>
  <si>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</si>
  <si>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</si>
  <si>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</si>
  <si>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</si>
  <si>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</si>
  <si>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</si>
  <si>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</si>
  <si>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</si>
  <si>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</si>
  <si>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</si>
  <si>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</si>
  <si>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</si>
  <si>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</si>
  <si>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</si>
  <si>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</si>
  <si>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</si>
  <si>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</si>
  <si>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</si>
  <si>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</si>
  <si>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</si>
  <si>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</si>
  <si>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</si>
  <si>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</si>
  <si>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</si>
  <si>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</si>
  <si>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</si>
  <si>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</si>
  <si>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</si>
  <si>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</si>
  <si>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</si>
  <si>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</si>
  <si>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</si>
  <si>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</si>
  <si>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</si>
  <si>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</si>
  <si>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</si>
  <si>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</si>
  <si>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</si>
  <si>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</si>
  <si>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</si>
  <si>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</si>
  <si>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</si>
  <si>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</si>
  <si>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</si>
  <si>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</si>
  <si>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</si>
  <si>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</si>
  <si>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</si>
  <si>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</si>
  <si>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</si>
  <si>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</si>
  <si>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</si>
  <si>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</si>
  <si>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</si>
  <si>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</si>
  <si>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</si>
  <si>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</si>
  <si>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</si>
  <si>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</si>
  <si>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</si>
  <si>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</si>
  <si>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</si>
  <si>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</si>
  <si>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</si>
  <si>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</si>
  <si>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</si>
  <si>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</si>
  <si>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</si>
  <si>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</si>
  <si>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</si>
  <si>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</si>
  <si>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</si>
  <si>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</si>
  <si>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</si>
  <si>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</si>
  <si>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</si>
  <si>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</si>
  <si>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</si>
  <si>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</si>
  <si>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</si>
  <si>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</si>
  <si>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</si>
  <si>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</si>
  <si>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</si>
  <si>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</si>
  <si>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</si>
  <si>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</si>
  <si>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</si>
  <si>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</si>
  <si>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</si>
  <si>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</si>
  <si>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</si>
  <si>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</si>
  <si>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</si>
  <si>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</si>
  <si>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</si>
  <si>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</si>
  <si>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</si>
  <si>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</si>
  <si>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</si>
  <si>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</si>
  <si>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</si>
  <si>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</si>
  <si>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</si>
  <si>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</si>
  <si>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</si>
  <si>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</si>
  <si>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</si>
  <si>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</si>
  <si>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</si>
  <si>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</si>
  <si>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</si>
  <si>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</si>
  <si>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</si>
  <si>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</si>
  <si>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</si>
  <si>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</si>
  <si>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</si>
  <si>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</si>
  <si>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</si>
  <si>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</si>
  <si>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</si>
  <si>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</si>
  <si>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</si>
  <si>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</si>
  <si>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</si>
  <si>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</si>
  <si>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</si>
  <si>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</si>
  <si>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</si>
  <si>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</si>
  <si>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</si>
  <si>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</si>
  <si>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</si>
  <si>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</si>
  <si>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</si>
  <si>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</si>
  <si>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</si>
  <si>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</si>
  <si>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</si>
  <si>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</si>
  <si>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</si>
  <si>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</si>
  <si>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</si>
  <si>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</si>
  <si>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</si>
  <si>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</si>
  <si>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</si>
  <si>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</si>
  <si>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</si>
  <si>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</si>
  <si>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</si>
  <si>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</si>
  <si>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</si>
  <si>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</si>
  <si>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</si>
  <si>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</si>
  <si>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</si>
  <si>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</si>
  <si>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</si>
  <si>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</si>
  <si>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</si>
  <si>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</si>
  <si>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</si>
  <si>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</si>
  <si>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</si>
  <si>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</si>
  <si>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</si>
  <si>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</si>
  <si>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</si>
  <si>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</si>
  <si>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</si>
  <si>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</si>
  <si>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</si>
  <si>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</si>
  <si>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</si>
  <si>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</si>
  <si>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</si>
  <si>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</si>
  <si>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</si>
  <si>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</si>
  <si>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</si>
  <si>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</si>
  <si>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</si>
  <si>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</si>
  <si>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</si>
  <si>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</si>
  <si>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</si>
  <si>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</si>
  <si>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</si>
  <si>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</si>
  <si>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</si>
  <si>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</si>
  <si>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</si>
  <si>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</si>
  <si>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</si>
  <si>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</si>
  <si>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</si>
  <si>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</si>
  <si>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</si>
  <si>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</si>
  <si>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</si>
  <si>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</si>
  <si>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</si>
  <si>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</si>
  <si>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</si>
  <si>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</si>
  <si>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</si>
  <si>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</si>
  <si>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</si>
  <si>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</si>
  <si>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</si>
  <si>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</si>
  <si>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</si>
  <si>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</si>
  <si>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</si>
  <si>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</si>
  <si>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</si>
  <si>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</si>
  <si>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</si>
  <si>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</si>
  <si>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</si>
  <si>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</si>
  <si>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</si>
  <si>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</si>
  <si>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</si>
  <si>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</si>
  <si>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</si>
  <si>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</si>
  <si>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</si>
  <si>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</si>
  <si>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</si>
  <si>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</si>
  <si>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</si>
  <si>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</si>
  <si>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</si>
  <si>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</si>
  <si>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</si>
  <si>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</si>
  <si>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</si>
  <si>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</si>
  <si>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</si>
  <si>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</si>
  <si>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</si>
  <si>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</si>
  <si>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</si>
  <si>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</si>
  <si>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</si>
  <si>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</si>
  <si>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</si>
  <si>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</si>
  <si>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</si>
  <si>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</si>
  <si>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</si>
  <si>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</si>
  <si>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</si>
  <si>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</si>
  <si>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</si>
  <si>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</si>
  <si>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</si>
  <si>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</si>
  <si>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</si>
  <si>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</si>
  <si>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</si>
  <si>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</si>
  <si>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</si>
  <si>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</si>
  <si>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</si>
  <si>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</si>
  <si>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</si>
  <si>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</si>
  <si>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</si>
  <si>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</si>
  <si>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</si>
  <si>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</si>
  <si>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</si>
  <si>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</si>
  <si>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</si>
  <si>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</si>
  <si>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</si>
  <si>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</si>
  <si>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</si>
  <si>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</si>
  <si>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</si>
  <si>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</si>
  <si>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</si>
  <si>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</si>
  <si>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</si>
  <si>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</si>
  <si>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</si>
  <si>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</si>
  <si>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</si>
  <si>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</si>
  <si>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</si>
  <si>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</si>
  <si>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</si>
  <si>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</si>
  <si>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</si>
  <si>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</si>
  <si>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</si>
  <si>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</si>
  <si>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</si>
  <si>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</si>
  <si>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</si>
  <si>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</si>
  <si>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</si>
  <si>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</si>
  <si>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</si>
  <si>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</si>
  <si>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</si>
  <si>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</si>
  <si>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</si>
  <si>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</si>
  <si>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</si>
  <si>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</si>
  <si>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</si>
  <si>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</si>
  <si>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</si>
  <si>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</si>
  <si>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</si>
  <si>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</si>
  <si>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</si>
  <si>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</si>
  <si>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</si>
  <si>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</si>
  <si>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</si>
  <si>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</si>
  <si>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</si>
  <si>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</si>
  <si>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</si>
  <si>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</si>
  <si>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</si>
  <si>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</si>
  <si>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</si>
  <si>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</si>
  <si>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</si>
  <si>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</si>
  <si>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</si>
  <si>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</si>
  <si>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</si>
  <si>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</si>
  <si>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</si>
  <si>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</si>
  <si>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</si>
  <si>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</si>
  <si>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</si>
  <si>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</si>
  <si>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</si>
  <si>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</si>
  <si>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</si>
  <si>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</si>
  <si>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</si>
  <si>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</si>
  <si>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</si>
  <si>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</si>
  <si>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</si>
  <si>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</si>
  <si>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</si>
  <si>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</si>
  <si>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</si>
  <si>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</si>
  <si>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</si>
  <si>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</si>
  <si>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</si>
  <si>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</si>
  <si>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</si>
  <si>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</si>
  <si>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</si>
  <si>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</si>
  <si>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</si>
  <si>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</si>
  <si>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</si>
  <si>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</si>
  <si>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</si>
  <si>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</si>
  <si>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</si>
  <si>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</si>
  <si>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</si>
  <si>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</si>
  <si>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</si>
  <si>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</si>
  <si>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</si>
  <si>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</si>
  <si>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</si>
  <si>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</si>
  <si>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</si>
  <si>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</si>
  <si>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</si>
  <si>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</si>
  <si>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</si>
  <si>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</si>
  <si>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</si>
  <si>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</si>
  <si>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</si>
  <si>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</si>
  <si>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</si>
  <si>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</si>
  <si>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</si>
  <si>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</si>
  <si>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</si>
  <si>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</si>
  <si>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</si>
  <si>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</si>
  <si>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</si>
  <si>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</si>
  <si>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</si>
  <si>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</si>
  <si>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</si>
  <si>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</si>
  <si>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</si>
  <si>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</si>
  <si>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</si>
  <si>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</si>
  <si>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</si>
  <si>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</si>
  <si>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</si>
  <si>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</si>
  <si>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</si>
  <si>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</si>
  <si>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</si>
  <si>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</si>
  <si>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</si>
  <si>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</si>
  <si>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</si>
  <si>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</si>
  <si>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</si>
  <si>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</si>
  <si>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</si>
  <si>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</si>
  <si>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</si>
  <si>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</si>
  <si>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</si>
  <si>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</si>
  <si>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</si>
  <si>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</si>
  <si>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</si>
  <si>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</si>
  <si>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</si>
  <si>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</si>
  <si>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</si>
  <si>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</si>
  <si>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</si>
  <si>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</si>
  <si>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</si>
  <si>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</si>
  <si>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</si>
  <si>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</si>
  <si>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</si>
  <si>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</si>
  <si>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</si>
  <si>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</si>
  <si>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</si>
  <si>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</si>
  <si>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</si>
  <si>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</si>
  <si>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</si>
  <si>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</si>
  <si>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</si>
  <si>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</si>
  <si>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</si>
  <si>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</si>
  <si>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</si>
  <si>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</si>
  <si>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</si>
  <si>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</si>
  <si>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</si>
  <si>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</si>
  <si>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</si>
  <si>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</si>
  <si>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</si>
  <si>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</si>
  <si>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</si>
  <si>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</si>
  <si>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</si>
  <si>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</si>
  <si>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</si>
  <si>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</si>
  <si>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</si>
  <si>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</si>
  <si>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</si>
  <si>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</si>
  <si>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</si>
  <si>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</si>
  <si>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</si>
  <si>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</si>
  <si>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</si>
  <si>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</si>
  <si>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</si>
  <si>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</si>
  <si>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</si>
  <si>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</si>
  <si>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</si>
  <si>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</si>
  <si>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</si>
  <si>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</si>
  <si>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</si>
  <si>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</si>
  <si>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</si>
  <si>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</si>
  <si>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</si>
  <si>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</si>
  <si>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</si>
  <si>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</si>
  <si>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</si>
  <si>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</si>
  <si>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</si>
  <si>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</si>
  <si>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</si>
  <si>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</si>
  <si>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</si>
  <si>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</si>
  <si>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</si>
  <si>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</si>
  <si>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</si>
  <si>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</si>
  <si>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</si>
  <si>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</si>
  <si>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</si>
  <si>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</si>
  <si>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</si>
  <si>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</si>
  <si>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</si>
  <si>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</si>
  <si>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</si>
  <si>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</si>
  <si>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</si>
  <si>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</si>
  <si>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</si>
  <si>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</si>
  <si>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</si>
  <si>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</si>
  <si>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</si>
  <si>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</si>
  <si>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</si>
  <si>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</si>
  <si>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</si>
  <si>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</si>
  <si>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</si>
  <si>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</si>
  <si>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</si>
  <si>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</si>
  <si>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</si>
  <si>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</si>
  <si>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</si>
  <si>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</si>
  <si>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</si>
  <si>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</si>
  <si>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</si>
  <si>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</si>
  <si>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</si>
  <si>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</si>
  <si>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</si>
  <si>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</si>
  <si>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</si>
  <si>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</si>
  <si>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</si>
  <si>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</si>
  <si>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</si>
  <si>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</si>
  <si>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</si>
  <si>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</si>
  <si>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</si>
  <si>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</si>
  <si>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</si>
  <si>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</si>
  <si>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</si>
  <si>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</si>
  <si>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</si>
  <si>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</si>
  <si>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</si>
  <si>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</si>
  <si>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</si>
  <si>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</si>
  <si>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</si>
  <si>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</si>
  <si>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</si>
  <si>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</si>
  <si>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</si>
  <si>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</si>
  <si>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</si>
  <si>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</si>
  <si>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</si>
  <si>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</si>
  <si>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</si>
  <si>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</si>
  <si>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</si>
  <si>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</si>
  <si>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</si>
  <si>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</si>
  <si>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</si>
  <si>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</si>
  <si>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</si>
  <si>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</si>
  <si>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</si>
  <si>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</si>
  <si>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</si>
  <si>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</si>
  <si>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</si>
  <si>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</si>
  <si>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</si>
  <si>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</si>
  <si>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</si>
  <si>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</si>
  <si>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</si>
  <si>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</si>
  <si>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</si>
  <si>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</si>
  <si>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</si>
  <si>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</si>
  <si>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</si>
  <si>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</si>
  <si>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</si>
  <si>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</si>
  <si>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</si>
  <si>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</si>
  <si>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</si>
  <si>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</si>
  <si>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</si>
  <si>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</si>
  <si>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</si>
  <si>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</si>
  <si>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</si>
  <si>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</si>
  <si>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</si>
  <si>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</si>
  <si>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</si>
  <si>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</si>
  <si>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</si>
  <si>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</si>
  <si>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</si>
  <si>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</si>
  <si>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</si>
  <si>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</si>
  <si>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</si>
  <si>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</si>
  <si>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</si>
  <si>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</si>
  <si>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</si>
  <si>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</si>
  <si>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</si>
  <si>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</si>
  <si>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</si>
  <si>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</si>
  <si>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</si>
  <si>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</si>
  <si>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</si>
  <si>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</si>
  <si>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</si>
  <si>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</si>
  <si>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</si>
  <si>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</si>
  <si>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</si>
  <si>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</si>
  <si>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</si>
  <si>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</si>
  <si>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</si>
  <si>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</si>
  <si>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</si>
  <si>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</si>
  <si>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</si>
  <si>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</si>
  <si>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</si>
  <si>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</si>
  <si>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</si>
  <si>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</si>
  <si>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</si>
  <si>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</si>
  <si>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</si>
  <si>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</si>
  <si>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</si>
  <si>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</si>
  <si>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</si>
  <si>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</si>
  <si>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</si>
  <si>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</si>
  <si>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</si>
  <si>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</si>
  <si>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</si>
  <si>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</si>
  <si>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</si>
  <si>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</si>
  <si>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</si>
  <si>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</si>
  <si>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</si>
  <si>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</si>
  <si>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</si>
  <si>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</si>
  <si>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</si>
  <si>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</si>
  <si>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</si>
  <si>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</si>
  <si>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</si>
  <si>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</si>
  <si>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</si>
  <si>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</si>
  <si>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</si>
  <si>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</si>
  <si>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</si>
  <si>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</si>
  <si>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</si>
  <si>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</si>
  <si>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</si>
  <si>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</si>
  <si>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</si>
  <si>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</si>
  <si>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</si>
  <si>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</si>
  <si>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</si>
  <si>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</si>
  <si>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</si>
  <si>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</si>
  <si>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</si>
  <si>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</si>
  <si>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</si>
  <si>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</si>
  <si>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</si>
  <si>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</si>
  <si>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</si>
  <si>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</si>
  <si>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</si>
  <si>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</si>
  <si>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</si>
  <si>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</si>
  <si>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</si>
  <si>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</si>
  <si>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</si>
  <si>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</si>
  <si>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</si>
  <si>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</si>
  <si>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</si>
  <si>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</si>
  <si>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</si>
  <si>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</si>
  <si>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</si>
  <si>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</si>
  <si>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</si>
  <si>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</si>
  <si>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</si>
  <si>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</si>
  <si>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</si>
  <si>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</si>
  <si>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</si>
  <si>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</si>
  <si>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</si>
  <si>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</si>
  <si>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</si>
  <si>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</si>
  <si>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</si>
  <si>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</si>
  <si>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</si>
  <si>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</si>
  <si>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</si>
  <si>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</si>
  <si>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</si>
  <si>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</si>
  <si>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</si>
  <si>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</si>
  <si>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</si>
  <si>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</si>
  <si>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</si>
  <si>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</si>
  <si>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</si>
  <si>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</si>
  <si>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</si>
  <si>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</si>
  <si>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</si>
  <si>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</si>
  <si>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</si>
  <si>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</si>
  <si>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</si>
  <si>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</si>
  <si>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</si>
  <si>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</si>
  <si>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</si>
  <si>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</si>
  <si>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</si>
  <si>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</si>
  <si>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</si>
  <si>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</si>
  <si>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</si>
  <si>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</si>
  <si>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</si>
  <si>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</si>
  <si>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</si>
  <si>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</si>
  <si>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</si>
  <si>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</si>
  <si>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</si>
  <si>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</si>
  <si>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</si>
  <si>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</si>
  <si>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</si>
  <si>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</si>
  <si>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</si>
  <si>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</si>
  <si>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</si>
  <si>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</si>
  <si>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</si>
  <si>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</si>
  <si>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</si>
  <si>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</si>
  <si>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</si>
  <si>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</si>
  <si>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</si>
  <si>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</si>
  <si>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</si>
  <si>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</si>
  <si>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</si>
  <si>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</si>
  <si>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</si>
  <si>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</si>
  <si>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</si>
  <si>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</si>
  <si>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</si>
  <si>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</si>
  <si>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</si>
  <si>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</si>
  <si>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</si>
  <si>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</si>
  <si>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</si>
  <si>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</si>
  <si>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</si>
  <si>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</si>
  <si>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</si>
  <si>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</si>
  <si>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</si>
  <si>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</si>
  <si>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</si>
  <si>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</si>
  <si>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</si>
  <si>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</si>
  <si>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</si>
  <si>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</si>
  <si>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</si>
  <si>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</si>
  <si>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</si>
  <si>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</si>
  <si>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</si>
  <si>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</si>
  <si>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</si>
  <si>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</si>
  <si>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</si>
  <si>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</si>
  <si>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</si>
  <si>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</si>
  <si>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</si>
  <si>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</si>
  <si>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</si>
  <si>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</si>
  <si>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</si>
  <si>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</si>
  <si>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</si>
  <si>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</si>
  <si>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</si>
  <si>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</si>
  <si>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</si>
  <si>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</si>
  <si>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</si>
  <si>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</si>
  <si>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</si>
  <si>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</si>
  <si>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</si>
  <si>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</si>
  <si>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</si>
  <si>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</si>
  <si>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</si>
  <si>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</si>
  <si>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</si>
  <si>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</si>
  <si>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</si>
  <si>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</si>
  <si>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</si>
  <si>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</si>
  <si>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</si>
  <si>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</si>
  <si>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</si>
  <si>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</si>
  <si>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</si>
  <si>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</si>
  <si>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</si>
  <si>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</si>
  <si>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</si>
  <si>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</si>
  <si>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</si>
  <si>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</si>
  <si>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</si>
  <si>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</si>
  <si>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</si>
  <si>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</si>
  <si>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</si>
  <si>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</si>
  <si>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</si>
  <si>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</si>
  <si>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</si>
  <si>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</si>
  <si>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</si>
  <si>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</si>
  <si>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</si>
  <si>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</si>
  <si>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</si>
  <si>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</si>
  <si>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</si>
  <si>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</si>
  <si>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</si>
  <si>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</si>
  <si>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</si>
  <si>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</si>
  <si>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</si>
  <si>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</si>
  <si>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</si>
  <si>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</si>
  <si>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</si>
  <si>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</si>
  <si>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</si>
  <si>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</si>
  <si>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</si>
  <si>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</si>
  <si>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</si>
  <si>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</si>
  <si>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</si>
  <si>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</si>
  <si>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</si>
  <si>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</si>
  <si>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</si>
  <si>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</si>
  <si>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</si>
  <si>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</si>
  <si>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</si>
  <si>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</si>
  <si>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</si>
  <si>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</si>
  <si>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</si>
  <si>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</si>
  <si>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</si>
  <si>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</si>
  <si>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</si>
  <si>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</si>
  <si>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</si>
  <si>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</si>
  <si>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</si>
  <si>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</si>
  <si>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</si>
  <si>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</si>
  <si>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</si>
  <si>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</si>
  <si>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</si>
  <si>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</si>
  <si>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</si>
  <si>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</si>
  <si>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</si>
  <si>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</si>
  <si>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</si>
  <si>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</si>
  <si>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</si>
  <si>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</si>
  <si>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</si>
  <si>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</si>
  <si>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</si>
  <si>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</si>
  <si>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</si>
  <si>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</si>
  <si>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</si>
  <si>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</si>
  <si>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</si>
  <si>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</si>
  <si>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</si>
  <si>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</si>
  <si>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</si>
  <si>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</si>
  <si>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</si>
  <si>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</si>
  <si>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</si>
  <si>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</si>
  <si>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</si>
  <si>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</si>
  <si>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</si>
  <si>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</si>
  <si>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</si>
  <si>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</si>
  <si>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</si>
  <si>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</si>
  <si>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</si>
  <si>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</si>
  <si>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</si>
  <si>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</si>
  <si>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</si>
  <si>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</si>
  <si>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</si>
  <si>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</si>
  <si>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</si>
  <si>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</si>
  <si>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</si>
  <si>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</si>
  <si>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</si>
  <si>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</si>
  <si>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</si>
  <si>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</si>
  <si>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</si>
  <si>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</si>
  <si>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</si>
  <si>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</si>
  <si>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</si>
  <si>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</si>
  <si>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</si>
  <si>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</si>
  <si>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</si>
  <si>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</si>
  <si>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</si>
  <si>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</si>
  <si>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</si>
  <si>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</si>
  <si>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</si>
  <si>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</si>
  <si>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</si>
  <si>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</si>
  <si>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</si>
  <si>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</si>
  <si>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</si>
  <si>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</si>
  <si>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</si>
  <si>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</si>
  <si>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</si>
  <si>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</si>
  <si>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</si>
  <si>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</si>
  <si>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</si>
  <si>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</si>
  <si>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</si>
  <si>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</si>
  <si>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</si>
  <si>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</si>
  <si>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</si>
  <si>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</si>
  <si>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</si>
  <si>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</si>
  <si>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</si>
  <si>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</si>
  <si>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</si>
  <si>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</si>
  <si>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</si>
  <si>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</si>
  <si>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</si>
  <si>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</si>
  <si>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</si>
  <si>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</si>
  <si>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</si>
  <si>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</si>
  <si>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</si>
  <si>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</si>
  <si>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</si>
  <si>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</si>
  <si>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</si>
  <si>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</si>
  <si>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</si>
  <si>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</si>
  <si>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</si>
  <si>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</si>
  <si>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</si>
  <si>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</si>
  <si>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</si>
  <si>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</si>
  <si>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</si>
  <si>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</si>
  <si>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</si>
  <si>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</si>
  <si>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</si>
  <si>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</si>
  <si>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</si>
  <si>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</si>
  <si>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</si>
  <si>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</si>
  <si>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</si>
  <si>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</si>
  <si>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</si>
  <si>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</si>
  <si>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</si>
  <si>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</si>
  <si>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</si>
  <si>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</si>
  <si>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</si>
  <si>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</si>
  <si>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</si>
  <si>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</si>
  <si>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</si>
  <si>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</si>
  <si>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</si>
  <si>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</si>
  <si>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</si>
  <si>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</si>
  <si>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</si>
  <si>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</si>
  <si>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</si>
  <si>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</si>
  <si>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</si>
  <si>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</si>
  <si>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</si>
  <si>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</si>
  <si>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</si>
  <si>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</si>
  <si>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</si>
  <si>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</si>
  <si>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</si>
  <si>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</si>
  <si>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</si>
  <si>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</si>
  <si>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</si>
  <si>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</si>
  <si>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</si>
  <si>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</si>
  <si>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</si>
  <si>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</si>
  <si>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</si>
  <si>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</si>
  <si>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</si>
  <si>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</si>
  <si>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</si>
  <si>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</si>
  <si>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</si>
  <si>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</si>
  <si>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</si>
  <si>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</si>
  <si>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</si>
  <si>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</si>
  <si>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</si>
  <si>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</si>
  <si>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</si>
  <si>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</si>
  <si>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</si>
  <si>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</si>
  <si>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</si>
  <si>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</si>
  <si>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</si>
  <si>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</si>
  <si>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</si>
  <si>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</si>
  <si>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</si>
  <si>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</si>
  <si>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</si>
  <si>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</si>
  <si>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</si>
  <si>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</si>
  <si>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</si>
  <si>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</si>
  <si>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</si>
  <si>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</si>
  <si>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</si>
  <si>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</si>
  <si>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</si>
  <si>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</si>
  <si>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</si>
  <si>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</si>
  <si>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</si>
  <si>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</si>
  <si>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</si>
  <si>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</si>
  <si>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</si>
  <si>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</si>
  <si>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</si>
  <si>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</si>
  <si>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</si>
  <si>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</si>
  <si>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</si>
  <si>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</si>
  <si>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</si>
  <si>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</si>
  <si>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</si>
  <si>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</si>
  <si>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</si>
  <si>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</si>
  <si>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</si>
  <si>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</si>
  <si>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</si>
  <si>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</si>
  <si>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</si>
  <si>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</si>
  <si>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</si>
  <si>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</si>
  <si>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</si>
  <si>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</si>
  <si>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</si>
  <si>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</si>
  <si>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</si>
  <si>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</si>
  <si>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</si>
  <si>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</si>
  <si>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</si>
  <si>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</si>
  <si>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</si>
  <si>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</si>
  <si>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</si>
  <si>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</si>
  <si>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</si>
  <si>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</si>
  <si>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</si>
  <si>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</si>
  <si>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</si>
  <si>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</si>
  <si>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</si>
  <si>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</si>
  <si>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</si>
  <si>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</si>
  <si>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</si>
  <si>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</si>
  <si>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</si>
  <si>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</si>
  <si>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</si>
  <si>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</si>
  <si>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</si>
  <si>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</si>
  <si>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</si>
  <si>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</si>
  <si>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</si>
  <si>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</si>
  <si>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</si>
  <si>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</si>
  <si>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</si>
  <si>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</si>
  <si>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</si>
  <si>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</si>
  <si>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</si>
  <si>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</si>
  <si>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</si>
  <si>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</si>
  <si>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</si>
  <si>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</si>
  <si>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</si>
  <si>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</si>
  <si>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</si>
  <si>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</si>
  <si>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</si>
  <si>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</si>
  <si>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</si>
  <si>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</si>
  <si>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</si>
  <si>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</si>
  <si>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</si>
  <si>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</si>
  <si>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</si>
  <si>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</si>
  <si>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</si>
  <si>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</si>
  <si>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</si>
  <si>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</si>
  <si>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</si>
  <si>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</si>
  <si>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</si>
  <si>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</si>
  <si>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</si>
  <si>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</si>
  <si>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</si>
  <si>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</si>
  <si>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</si>
  <si>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</si>
  <si>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</si>
  <si>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</si>
  <si>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</si>
  <si>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</si>
  <si>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</si>
  <si>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</si>
  <si>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</si>
  <si>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</si>
  <si>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</si>
  <si>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</si>
  <si>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</si>
  <si>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</si>
  <si>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</si>
  <si>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</si>
  <si>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</si>
  <si>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</si>
  <si>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</si>
  <si>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</si>
  <si>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</si>
  <si>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</si>
  <si>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</si>
  <si>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</si>
  <si>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</si>
  <si>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</si>
  <si>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</si>
  <si>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</si>
  <si>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</si>
  <si>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</si>
  <si>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</si>
  <si>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</si>
  <si>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</si>
  <si>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</si>
  <si>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</si>
  <si>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</si>
  <si>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</si>
  <si>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</si>
  <si>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</si>
  <si>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</si>
  <si>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</si>
  <si>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</si>
  <si>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</si>
  <si>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</si>
  <si>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</si>
  <si>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</si>
  <si>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</si>
  <si>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</si>
  <si>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</si>
  <si>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</si>
  <si>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</si>
  <si>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</si>
  <si>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</si>
  <si>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</si>
  <si>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</si>
  <si>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</si>
  <si>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</si>
  <si>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</si>
  <si>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</si>
  <si>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</si>
  <si>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</si>
  <si>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</si>
  <si>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</si>
  <si>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</si>
  <si>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</si>
  <si>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</si>
  <si>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</si>
  <si>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</si>
  <si>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</si>
  <si>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</si>
  <si>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</si>
  <si>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</si>
  <si>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</si>
  <si>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</si>
  <si>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</si>
  <si>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</si>
  <si>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</si>
  <si>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</si>
  <si>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</si>
  <si>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</si>
  <si>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</si>
  <si>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</si>
  <si>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</si>
  <si>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</si>
  <si>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</si>
  <si>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</si>
  <si>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</si>
  <si>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</si>
  <si>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</si>
  <si>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</si>
  <si>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</si>
  <si>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</si>
  <si>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</si>
  <si>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</si>
  <si>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</si>
  <si>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</si>
  <si>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</si>
  <si>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</si>
  <si>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</si>
  <si>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</si>
  <si>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</si>
  <si>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</si>
  <si>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</si>
  <si>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</si>
  <si>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</si>
  <si>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</si>
  <si>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</si>
  <si>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</si>
  <si>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</si>
  <si>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</si>
  <si>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</si>
  <si>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</si>
  <si>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</si>
  <si>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</si>
  <si>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</si>
  <si>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</si>
  <si>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</si>
  <si>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</si>
  <si>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</si>
  <si>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</si>
  <si>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</si>
  <si>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</si>
  <si>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</si>
  <si>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</si>
  <si>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</si>
  <si>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</si>
  <si>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</si>
  <si>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</si>
  <si>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</si>
  <si>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</si>
  <si>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</si>
  <si>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</si>
  <si>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</si>
  <si>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</si>
  <si>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</si>
  <si>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</si>
  <si>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</si>
  <si>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</si>
  <si>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</si>
  <si>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</si>
  <si>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</si>
  <si>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</si>
  <si>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</si>
  <si>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</si>
  <si>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</si>
  <si>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</si>
  <si>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</si>
  <si>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</si>
  <si>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</si>
  <si>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</si>
  <si>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</si>
  <si>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</si>
  <si>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</si>
  <si>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</si>
  <si>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</si>
  <si>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</si>
  <si>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</si>
  <si>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</si>
  <si>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</si>
  <si>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</si>
  <si>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</si>
  <si>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</si>
  <si>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</si>
  <si>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</si>
  <si>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</si>
  <si>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</si>
  <si>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</si>
  <si>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</si>
  <si>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</si>
  <si>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</si>
  <si>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</si>
  <si>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</si>
  <si>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</si>
  <si>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</si>
  <si>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</si>
  <si>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</si>
  <si>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</si>
  <si>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</si>
  <si>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</si>
  <si>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</si>
  <si>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</si>
  <si>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</si>
  <si>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</si>
  <si>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</si>
  <si>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</si>
  <si>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</si>
  <si>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</si>
  <si>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</si>
  <si>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</si>
  <si>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</si>
  <si>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</si>
  <si>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</si>
  <si>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</si>
  <si>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</si>
  <si>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</si>
  <si>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</si>
  <si>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</si>
  <si>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</si>
  <si>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</si>
  <si>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</si>
  <si>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</si>
  <si>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</si>
  <si>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</si>
  <si>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</si>
  <si>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</si>
  <si>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</si>
  <si>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</si>
  <si>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</si>
  <si>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</si>
  <si>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</si>
  <si>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</si>
  <si>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</si>
  <si>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</si>
  <si>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</si>
  <si>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</si>
  <si>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</si>
  <si>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</si>
  <si>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</si>
  <si>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</si>
  <si>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</si>
  <si>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</si>
  <si>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</si>
  <si>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</si>
  <si>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</si>
  <si>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</si>
  <si>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</si>
  <si>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</si>
  <si>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</si>
  <si>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</si>
  <si>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</si>
  <si>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</si>
  <si>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</si>
  <si>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</si>
  <si>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</si>
  <si>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</si>
  <si>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</si>
  <si>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</si>
  <si>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</si>
  <si>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</si>
  <si>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</si>
  <si>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</si>
  <si>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</si>
  <si>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</si>
  <si>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</si>
  <si>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</si>
  <si>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</si>
  <si>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</si>
  <si>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</si>
  <si>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</si>
  <si>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</si>
  <si>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</si>
  <si>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</si>
  <si>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</si>
  <si>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</si>
  <si>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</si>
  <si>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</si>
  <si>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</si>
  <si>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</si>
  <si>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</si>
  <si>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</si>
  <si>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</si>
  <si>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</si>
  <si>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</si>
  <si>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</si>
  <si>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</si>
  <si>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</si>
  <si>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</si>
  <si>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</si>
  <si>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</si>
  <si>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</si>
  <si>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</si>
  <si>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</si>
  <si>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</si>
  <si>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</si>
  <si>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</si>
  <si>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</si>
  <si>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</si>
  <si>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</si>
  <si>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</si>
  <si>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</si>
  <si>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</si>
  <si>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</si>
  <si>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</si>
  <si>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</si>
  <si>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</si>
  <si>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</si>
  <si>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</si>
  <si>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</si>
  <si>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</si>
  <si>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</si>
  <si>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</si>
  <si>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</si>
  <si>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</si>
  <si>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</si>
  <si>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</si>
  <si>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</si>
  <si>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</si>
  <si>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</si>
  <si>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</si>
  <si>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</si>
  <si>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</si>
  <si>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</si>
  <si>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</si>
  <si>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</si>
  <si>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</si>
  <si>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</si>
  <si>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</si>
  <si>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</si>
  <si>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</si>
  <si>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</si>
  <si>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</si>
  <si>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</si>
  <si>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</si>
  <si>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</si>
  <si>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</si>
  <si>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</si>
  <si>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</si>
  <si>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</si>
  <si>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</si>
  <si>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</si>
  <si>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</si>
  <si>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</si>
  <si>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</si>
  <si>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</si>
  <si>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</si>
  <si>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</si>
  <si>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</si>
  <si>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</si>
  <si>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</si>
  <si>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</si>
  <si>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</si>
  <si>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</si>
  <si>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</si>
  <si>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</si>
  <si>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</si>
  <si>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</si>
  <si>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</si>
  <si>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</si>
  <si>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</si>
  <si>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</si>
  <si>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</si>
  <si>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</si>
  <si>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</si>
  <si>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</si>
  <si>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</si>
  <si>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</si>
  <si>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</si>
  <si>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</si>
  <si>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</si>
  <si>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</si>
  <si>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</si>
  <si>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</si>
  <si>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</si>
  <si>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</si>
  <si>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</si>
  <si>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</si>
  <si>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</si>
  <si>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</si>
  <si>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</si>
  <si>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</si>
  <si>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</si>
  <si>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</si>
  <si>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</si>
  <si>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</si>
  <si>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</si>
  <si>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</si>
  <si>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</si>
  <si>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</si>
  <si>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</si>
  <si>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</si>
  <si>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</si>
  <si>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</si>
  <si>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</si>
  <si>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</si>
  <si>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</si>
  <si>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</si>
  <si>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</si>
  <si>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</si>
  <si>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</si>
  <si>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</si>
  <si>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</si>
  <si>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</si>
  <si>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</si>
  <si>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</si>
  <si>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</si>
  <si>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</si>
  <si>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</si>
  <si>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</si>
  <si>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</si>
  <si>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</si>
  <si>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</si>
  <si>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</si>
  <si>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</si>
  <si>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</si>
  <si>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</si>
  <si>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</si>
  <si>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</si>
  <si>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</si>
  <si>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</si>
  <si>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</si>
  <si>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</si>
  <si>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</si>
  <si>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</si>
  <si>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</si>
  <si>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</si>
  <si>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</si>
  <si>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</si>
  <si>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</si>
  <si>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</si>
  <si>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</si>
  <si>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</si>
  <si>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</si>
  <si>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</si>
  <si>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</si>
  <si>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</si>
  <si>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</si>
  <si>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</si>
  <si>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</si>
  <si>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</si>
  <si>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</si>
  <si>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</si>
  <si>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</si>
  <si>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</si>
  <si>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</si>
  <si>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</si>
  <si>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</si>
  <si>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</si>
  <si>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</si>
  <si>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</si>
  <si>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</si>
  <si>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</si>
  <si>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</si>
  <si>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</si>
  <si>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</si>
  <si>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</si>
  <si>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</si>
  <si>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</si>
  <si>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</si>
  <si>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</si>
  <si>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</si>
  <si>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</si>
  <si>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</si>
  <si>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</si>
  <si>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</si>
  <si>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</si>
  <si>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</si>
  <si>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</si>
  <si>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</si>
  <si>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</si>
  <si>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</si>
  <si>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</si>
  <si>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</si>
  <si>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</si>
  <si>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</si>
  <si>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</si>
  <si>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</si>
  <si>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</si>
  <si>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</si>
  <si>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</si>
  <si>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</si>
  <si>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</si>
  <si>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</si>
  <si>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</si>
  <si>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</si>
  <si>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</si>
  <si>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</si>
  <si>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</si>
  <si>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</si>
  <si>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</si>
  <si>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</si>
  <si>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</si>
  <si>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</si>
  <si>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</si>
  <si>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</si>
  <si>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</si>
  <si>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</si>
  <si>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</si>
  <si>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</si>
  <si>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</si>
  <si>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</si>
  <si>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</si>
  <si>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</si>
  <si>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</si>
  <si>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</si>
  <si>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</si>
  <si>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</si>
  <si>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</si>
  <si>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</si>
  <si>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</si>
  <si>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</si>
  <si>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</si>
  <si>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</si>
  <si>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</si>
  <si>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</si>
  <si>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</si>
  <si>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</si>
  <si>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</si>
  <si>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</si>
  <si>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</si>
  <si>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</si>
  <si>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</si>
  <si>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</si>
  <si>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</si>
  <si>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</si>
  <si>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</si>
  <si>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</si>
  <si>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</si>
  <si>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</si>
  <si>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</si>
  <si>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</si>
  <si>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</si>
  <si>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</si>
  <si>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</si>
  <si>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</si>
  <si>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</si>
  <si>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</si>
  <si>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</si>
  <si>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</si>
  <si>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</si>
  <si>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</si>
  <si>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</si>
  <si>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</si>
  <si>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</si>
  <si>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</si>
  <si>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</si>
  <si>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</si>
  <si>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</si>
  <si>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</si>
  <si>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</si>
  <si>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</si>
  <si>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</si>
  <si>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</si>
  <si>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</si>
  <si>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</si>
  <si>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</si>
  <si>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</si>
  <si>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</si>
  <si>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</si>
  <si>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</si>
  <si>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</si>
  <si>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</si>
  <si>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</si>
  <si>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</si>
  <si>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</si>
  <si>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</si>
  <si>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</si>
  <si>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</si>
  <si>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</si>
  <si>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</si>
  <si>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</si>
  <si>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</si>
  <si>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</si>
  <si>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</si>
  <si>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</si>
  <si>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</si>
  <si>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</si>
  <si>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</si>
  <si>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</si>
  <si>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</si>
  <si>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</si>
  <si>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</si>
  <si>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</si>
  <si>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</si>
  <si>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</si>
  <si>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</si>
  <si>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</si>
  <si>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</si>
  <si>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</si>
  <si>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</si>
  <si>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</si>
  <si>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</si>
  <si>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</si>
  <si>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</si>
  <si>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</si>
  <si>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</si>
  <si>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</si>
  <si>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</si>
  <si>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</si>
  <si>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</si>
  <si>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</si>
  <si>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</si>
  <si>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</si>
  <si>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</si>
  <si>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</si>
  <si>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</si>
  <si>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</si>
  <si>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</si>
  <si>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</si>
  <si>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</si>
  <si>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</si>
  <si>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</si>
  <si>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</si>
  <si>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</si>
  <si>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</si>
  <si>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</si>
  <si>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</si>
  <si>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</si>
  <si>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</si>
  <si>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</si>
  <si>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</si>
  <si>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</si>
  <si>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</si>
  <si>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</si>
  <si>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</si>
  <si>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</si>
  <si>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</si>
  <si>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</si>
  <si>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</si>
  <si>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</si>
  <si>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</si>
  <si>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</si>
  <si>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</si>
  <si>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</si>
  <si>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</si>
  <si>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</si>
  <si>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</si>
  <si>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</si>
  <si>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</si>
  <si>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</si>
  <si>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</si>
  <si>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</si>
  <si>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</si>
  <si>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</si>
  <si>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</si>
  <si>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</si>
  <si>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</si>
  <si>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</si>
  <si>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</si>
  <si>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</si>
  <si>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</si>
  <si>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</si>
  <si>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</si>
  <si>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</si>
  <si>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</si>
  <si>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</si>
  <si>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</si>
  <si>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</si>
  <si>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</si>
  <si>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</si>
  <si>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</si>
  <si>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</si>
  <si>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</si>
  <si>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</si>
  <si>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</si>
  <si>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</si>
  <si>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</si>
  <si>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</si>
  <si>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</si>
  <si>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</si>
  <si>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</si>
  <si>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</si>
  <si>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</si>
  <si>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</si>
  <si>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</si>
  <si>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</si>
  <si>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</si>
  <si>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</si>
  <si>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</si>
  <si>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</si>
  <si>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</si>
  <si>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</si>
  <si>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</si>
  <si>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</si>
  <si>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</si>
  <si>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</si>
  <si>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</si>
  <si>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</si>
  <si>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</si>
  <si>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</si>
  <si>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</si>
  <si>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</si>
  <si>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</si>
  <si>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</si>
  <si>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</si>
  <si>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</si>
  <si>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</si>
  <si>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</si>
  <si>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</si>
  <si>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</si>
  <si>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</si>
  <si>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</si>
  <si>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</si>
  <si>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</si>
  <si>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</si>
  <si>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</si>
  <si>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</si>
  <si>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</si>
  <si>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</si>
  <si>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</si>
  <si>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</si>
  <si>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</si>
  <si>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</si>
  <si>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</si>
  <si>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</si>
  <si>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</si>
  <si>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</si>
  <si>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</si>
  <si>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</si>
  <si>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</si>
  <si>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</si>
  <si>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</si>
  <si>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</si>
  <si>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</si>
  <si>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</si>
  <si>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</si>
  <si>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</si>
  <si>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</si>
  <si>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</si>
  <si>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</si>
  <si>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</si>
  <si>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</si>
  <si>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</si>
  <si>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</si>
  <si>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</si>
  <si>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</si>
  <si>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</si>
  <si>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</si>
  <si>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</si>
  <si>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</si>
  <si>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</si>
  <si>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</si>
  <si>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</si>
  <si>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</si>
  <si>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</si>
  <si>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</si>
  <si>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</si>
  <si>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</si>
  <si>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</si>
  <si>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</si>
  <si>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</si>
  <si>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</si>
  <si>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</si>
  <si>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</si>
  <si>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</si>
  <si>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</si>
  <si>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</si>
  <si>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</si>
  <si>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</si>
  <si>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</si>
  <si>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</si>
  <si>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</si>
  <si>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</si>
  <si>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</si>
  <si>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</si>
  <si>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</si>
  <si>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</si>
  <si>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</si>
  <si>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</si>
  <si>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</si>
  <si>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</si>
  <si>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</si>
  <si>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</si>
  <si>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</si>
  <si>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</si>
  <si>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</si>
  <si>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</si>
  <si>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</si>
  <si>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</si>
  <si>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</si>
  <si>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</si>
  <si>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</si>
  <si>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</si>
  <si>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</si>
  <si>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</si>
  <si>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</si>
  <si>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</si>
  <si>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</si>
  <si>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</si>
  <si>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</si>
  <si>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</si>
  <si>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</si>
  <si>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</si>
  <si>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</si>
  <si>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</si>
  <si>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</si>
  <si>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</si>
  <si>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</si>
  <si>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</si>
  <si>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</si>
  <si>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</si>
  <si>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</si>
  <si>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</si>
  <si>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</si>
  <si>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</si>
  <si>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</si>
  <si>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</si>
  <si>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</si>
  <si>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</si>
  <si>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</si>
  <si>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</si>
  <si>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</si>
  <si>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</si>
  <si>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</si>
  <si>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</si>
  <si>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</si>
  <si>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</si>
  <si>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</si>
  <si>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</si>
  <si>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</si>
  <si>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</si>
  <si>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</si>
  <si>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</si>
  <si>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</si>
  <si>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</si>
  <si>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</si>
  <si>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</si>
  <si>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</si>
  <si>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</si>
  <si>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</si>
  <si>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</si>
  <si>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</si>
  <si>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</si>
  <si>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</si>
  <si>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</si>
  <si>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</si>
  <si>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</si>
  <si>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</si>
  <si>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</si>
  <si>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</si>
  <si>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</si>
  <si>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</si>
  <si>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</si>
  <si>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</si>
  <si>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</si>
  <si>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</si>
  <si>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</si>
  <si>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</si>
  <si>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</si>
  <si>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</si>
  <si>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</si>
  <si>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</si>
  <si>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</si>
  <si>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</si>
  <si>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</si>
  <si>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</si>
  <si>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</si>
  <si>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</si>
  <si>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</si>
  <si>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</si>
  <si>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</si>
  <si>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</si>
  <si>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</si>
  <si>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</si>
  <si>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</si>
  <si>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</si>
  <si>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</si>
  <si>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</si>
  <si>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</si>
  <si>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</si>
  <si>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</si>
  <si>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</si>
  <si>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</si>
  <si>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</si>
  <si>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</si>
  <si>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</si>
  <si>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</si>
  <si>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</si>
  <si>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</si>
  <si>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</si>
  <si>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</si>
  <si>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</si>
  <si>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</si>
  <si>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</si>
  <si>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</si>
  <si>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</si>
  <si>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</si>
  <si>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</si>
  <si>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</si>
  <si>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</si>
  <si>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</si>
  <si>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</si>
  <si>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</si>
  <si>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</si>
  <si>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</si>
  <si>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</si>
  <si>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</si>
  <si>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</si>
  <si>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</si>
  <si>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</si>
  <si>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</si>
  <si>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</si>
  <si>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</si>
  <si>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</si>
  <si>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</si>
  <si>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</si>
  <si>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</si>
  <si>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</si>
  <si>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</si>
  <si>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</si>
  <si>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</si>
  <si>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</si>
  <si>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</si>
  <si>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</si>
  <si>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</si>
  <si>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</si>
  <si>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</si>
  <si>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</si>
  <si>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</si>
  <si>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</si>
  <si>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</si>
  <si>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</si>
  <si>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</si>
  <si>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</si>
  <si>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</si>
  <si>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</si>
  <si>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</si>
  <si>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</si>
  <si>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</si>
  <si>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</si>
  <si>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</si>
  <si>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</si>
  <si>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</si>
  <si>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</si>
  <si>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</si>
  <si>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</si>
  <si>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</si>
  <si>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</si>
  <si>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</si>
  <si>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</si>
  <si>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</si>
  <si>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</si>
  <si>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</si>
  <si>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</si>
  <si>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</si>
  <si>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</si>
  <si>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</si>
  <si>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</si>
  <si>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</si>
  <si>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</si>
  <si>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</si>
  <si>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</si>
  <si>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</si>
  <si>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</si>
  <si>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</si>
  <si>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</si>
  <si>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</si>
  <si>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</si>
  <si>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</si>
  <si>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</si>
  <si>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</si>
  <si>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</si>
  <si>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</si>
  <si>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</si>
  <si>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</si>
  <si>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</si>
  <si>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</si>
  <si>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</si>
  <si>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</si>
  <si>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</si>
  <si>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</si>
  <si>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</si>
  <si>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</si>
  <si>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</si>
  <si>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</si>
  <si>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</si>
  <si>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</si>
  <si>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</si>
  <si>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</si>
  <si>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</si>
  <si>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</si>
  <si>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</si>
  <si>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</si>
  <si>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</si>
  <si>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</si>
  <si>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</si>
  <si>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</si>
  <si>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</si>
  <si>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</si>
  <si>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</si>
  <si>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</si>
  <si>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</si>
  <si>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</si>
  <si>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</si>
  <si>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</si>
  <si>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</si>
  <si>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</si>
  <si>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</si>
  <si>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</si>
  <si>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</si>
  <si>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</si>
  <si>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</si>
  <si>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</si>
  <si>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</si>
  <si>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</si>
  <si>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</si>
  <si>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</si>
  <si>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</si>
  <si>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</si>
  <si>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</si>
  <si>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</si>
  <si>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</si>
  <si>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</si>
  <si>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</si>
  <si>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</si>
  <si>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</si>
  <si>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</si>
  <si>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</si>
  <si>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</si>
  <si>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</si>
  <si>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</si>
  <si>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</si>
  <si>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</si>
  <si>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</si>
  <si>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</si>
  <si>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</si>
  <si>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</si>
  <si>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</si>
  <si>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</si>
  <si>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</si>
  <si>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</si>
  <si>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</si>
  <si>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</si>
  <si>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</si>
  <si>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</si>
  <si>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</si>
  <si>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</si>
  <si>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</si>
  <si>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</si>
  <si>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</si>
  <si>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</si>
  <si>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</si>
  <si>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</si>
  <si>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</si>
  <si>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</si>
  <si>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</si>
  <si>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</si>
  <si>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</si>
  <si>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</si>
  <si>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</si>
  <si>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</si>
  <si>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</si>
  <si>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</si>
  <si>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</si>
  <si>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</si>
  <si>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</si>
  <si>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</si>
  <si>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</si>
  <si>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</si>
  <si>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</si>
  <si>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</si>
  <si>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</si>
  <si>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</si>
  <si>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</si>
  <si>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</si>
  <si>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</si>
  <si>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</si>
  <si>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</si>
  <si>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</si>
  <si>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</si>
  <si>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</si>
  <si>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</si>
  <si>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</si>
  <si>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</si>
  <si>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</si>
  <si>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</si>
  <si>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</si>
  <si>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</si>
  <si>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</si>
  <si>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</si>
  <si>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</si>
  <si>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</si>
  <si>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</si>
  <si>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</si>
  <si>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</si>
  <si>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</si>
  <si>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</si>
  <si>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</si>
  <si>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</si>
  <si>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</si>
  <si>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</si>
  <si>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</si>
  <si>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</si>
  <si>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</si>
  <si>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</si>
  <si>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</si>
  <si>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</si>
  <si>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</si>
  <si>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</si>
  <si>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</si>
  <si>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</si>
  <si>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</si>
  <si>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</si>
  <si>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</si>
  <si>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</si>
  <si>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</si>
  <si>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</si>
  <si>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</si>
  <si>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</si>
  <si>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</si>
  <si>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</si>
  <si>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</si>
  <si>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</si>
  <si>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</si>
  <si>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</si>
  <si>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</si>
  <si>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</si>
  <si>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</si>
  <si>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</si>
  <si>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</si>
  <si>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</si>
  <si>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</si>
  <si>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</si>
  <si>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</si>
  <si>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</si>
  <si>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</si>
  <si>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</si>
  <si>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</si>
  <si>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</si>
  <si>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</si>
  <si>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</si>
  <si>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</si>
  <si>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</si>
  <si>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</si>
  <si>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</si>
  <si>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</si>
  <si>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</si>
  <si>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</si>
  <si>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</si>
  <si>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</si>
  <si>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</si>
  <si>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</si>
  <si>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</si>
  <si>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</si>
  <si>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</si>
  <si>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</si>
  <si>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</si>
  <si>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</si>
  <si>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</si>
  <si>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</si>
  <si>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</si>
  <si>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</si>
  <si>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</si>
  <si>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</si>
  <si>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</si>
  <si>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</si>
  <si>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</si>
  <si>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</si>
  <si>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</si>
  <si>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</si>
  <si>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</si>
  <si>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</si>
  <si>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</si>
  <si>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</si>
  <si>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</si>
  <si>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</si>
  <si>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</si>
  <si>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</si>
  <si>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</si>
  <si>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</si>
  <si>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</si>
  <si>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</si>
  <si>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</si>
  <si>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</si>
  <si>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</si>
  <si>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</si>
  <si>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</si>
  <si>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</si>
  <si>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</si>
  <si>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</si>
  <si>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</si>
  <si>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</si>
  <si>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</si>
  <si>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</si>
  <si>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</si>
  <si>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</si>
  <si>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</si>
  <si>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</si>
  <si>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</si>
  <si>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</si>
  <si>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</si>
  <si>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</si>
  <si>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</si>
  <si>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</si>
  <si>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</si>
  <si>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</si>
  <si>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</si>
  <si>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</si>
  <si>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</si>
  <si>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</si>
  <si>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</si>
  <si>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</si>
  <si>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</si>
  <si>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</si>
  <si>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</si>
  <si>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</si>
  <si>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</si>
  <si>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</si>
  <si>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</si>
  <si>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</si>
  <si>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</si>
  <si>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</si>
  <si>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</si>
  <si>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</si>
  <si>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</si>
  <si>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</si>
  <si>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</si>
  <si>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</si>
  <si>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</si>
  <si>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</si>
  <si>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</si>
  <si>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</si>
  <si>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</si>
  <si>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</si>
  <si>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</si>
  <si>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</si>
  <si>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</si>
  <si>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</si>
  <si>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</si>
  <si>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</si>
  <si>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</si>
  <si>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</si>
  <si>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</si>
  <si>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</si>
  <si>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</si>
  <si>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</si>
  <si>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</si>
  <si>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</si>
  <si>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</si>
  <si>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</si>
  <si>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</si>
  <si>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</si>
  <si>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</si>
  <si>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</si>
  <si>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</si>
  <si>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</si>
  <si>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</si>
  <si>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</si>
  <si>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</si>
  <si>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</si>
  <si>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</si>
  <si>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</si>
  <si>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</si>
  <si>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</si>
  <si>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</si>
  <si>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</si>
  <si>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</si>
  <si>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</si>
  <si>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</si>
  <si>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</si>
  <si>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</si>
  <si>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</si>
  <si>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</si>
  <si>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</si>
  <si>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</si>
  <si>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</si>
  <si>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</si>
  <si>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</si>
  <si>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</si>
  <si>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</si>
  <si>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</si>
  <si>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</si>
  <si>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</si>
  <si>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</si>
  <si>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</si>
  <si>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</si>
  <si>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</si>
  <si>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</si>
  <si>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</si>
  <si>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</si>
  <si>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</si>
  <si>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</si>
  <si>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</si>
  <si>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</si>
  <si>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</si>
  <si>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</si>
  <si>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</si>
  <si>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</si>
  <si>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</si>
  <si>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</si>
  <si>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</si>
  <si>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</si>
  <si>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</si>
  <si>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</si>
  <si>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</si>
  <si>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</si>
  <si>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</si>
  <si>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</si>
  <si>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</si>
  <si>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</si>
  <si>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</si>
  <si>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</si>
  <si>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</si>
  <si>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</si>
  <si>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</si>
  <si>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</si>
  <si>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</si>
  <si>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</si>
  <si>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</si>
  <si>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</si>
  <si>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</si>
  <si>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</si>
  <si>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</si>
  <si>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</si>
  <si>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</si>
  <si>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</si>
  <si>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</si>
  <si>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</si>
  <si>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</si>
  <si>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</si>
  <si>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</si>
  <si>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</si>
  <si>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</si>
  <si>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</si>
  <si>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</si>
  <si>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</si>
  <si>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</si>
  <si>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</si>
  <si>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</si>
  <si>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</si>
  <si>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</si>
  <si>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</si>
  <si>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</si>
  <si>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</si>
  <si>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</si>
  <si>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</si>
  <si>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</si>
  <si>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</si>
  <si>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</si>
  <si>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</si>
  <si>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</si>
  <si>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</si>
  <si>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</si>
  <si>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</si>
  <si>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</si>
  <si>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</si>
  <si>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</si>
  <si>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</si>
  <si>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</si>
  <si>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</si>
  <si>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</si>
  <si>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</si>
  <si>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</si>
  <si>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</si>
  <si>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</si>
  <si>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</si>
  <si>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</si>
  <si>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</si>
  <si>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</si>
  <si>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</si>
  <si>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</si>
  <si>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</si>
  <si>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</si>
  <si>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</si>
  <si>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</si>
  <si>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</si>
  <si>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</si>
  <si>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</si>
  <si>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</si>
  <si>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</si>
  <si>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</si>
  <si>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</si>
  <si>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</si>
  <si>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</si>
  <si>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</si>
  <si>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</si>
  <si>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</si>
  <si>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</si>
  <si>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</si>
  <si>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</si>
  <si>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</si>
  <si>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</si>
  <si>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</si>
  <si>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</si>
  <si>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</si>
  <si>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</si>
  <si>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</si>
  <si>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</si>
  <si>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</si>
  <si>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</si>
  <si>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</si>
  <si>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</si>
  <si>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</si>
  <si>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</si>
  <si>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</si>
  <si>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</si>
  <si>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</si>
  <si>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</si>
  <si>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</si>
  <si>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</si>
  <si>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</si>
  <si>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</si>
  <si>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</si>
  <si>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</si>
  <si>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</si>
  <si>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</si>
  <si>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</si>
  <si>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</si>
  <si>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</si>
  <si>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</si>
  <si>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</si>
  <si>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</si>
  <si>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</si>
  <si>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</si>
  <si>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</si>
  <si>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</si>
  <si>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</si>
  <si>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</si>
  <si>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</si>
  <si>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</si>
  <si>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</si>
  <si>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</si>
  <si>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</si>
  <si>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</si>
  <si>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</si>
  <si>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</si>
  <si>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</si>
  <si>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</si>
  <si>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</si>
  <si>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</si>
  <si>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</si>
  <si>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</si>
  <si>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</si>
  <si>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</si>
  <si>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</si>
  <si>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</si>
  <si>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</si>
  <si>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</si>
  <si>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</si>
  <si>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</si>
  <si>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</si>
  <si>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</si>
  <si>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</si>
  <si>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</si>
  <si>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</si>
  <si>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</si>
  <si>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</si>
  <si>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</si>
  <si>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</si>
  <si>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</si>
  <si>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</si>
  <si>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</si>
  <si>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</si>
  <si>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</si>
  <si>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</si>
  <si>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</si>
  <si>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</si>
  <si>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</si>
  <si>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</si>
  <si>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</si>
  <si>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</si>
  <si>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</si>
  <si>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</si>
  <si>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</si>
  <si>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</si>
  <si>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</si>
  <si>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</si>
  <si>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</si>
  <si>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</si>
  <si>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</si>
  <si>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</si>
  <si>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</si>
  <si>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</si>
  <si>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</si>
  <si>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</si>
  <si>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</si>
  <si>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</si>
  <si>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</si>
  <si>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</si>
  <si>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</si>
  <si>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</si>
  <si>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</si>
  <si>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</si>
  <si>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</si>
  <si>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</si>
  <si>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</si>
  <si>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</si>
  <si>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</si>
  <si>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</si>
  <si>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</si>
  <si>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</si>
  <si>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</si>
  <si>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</si>
  <si>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</si>
  <si>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</si>
  <si>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</si>
  <si>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</si>
  <si>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</si>
  <si>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</si>
  <si>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</si>
  <si>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</si>
  <si>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</si>
  <si>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</si>
  <si>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</si>
  <si>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</si>
  <si>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</si>
  <si>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</si>
  <si>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</si>
  <si>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</si>
  <si>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</si>
  <si>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</si>
  <si>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</si>
  <si>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</si>
  <si>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</si>
  <si>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</si>
  <si>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</si>
  <si>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</si>
  <si>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</si>
  <si>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</si>
  <si>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</si>
  <si>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</si>
  <si>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</si>
  <si>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</si>
  <si>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</si>
  <si>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</si>
  <si>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</si>
  <si>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</si>
  <si>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</si>
  <si>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</si>
  <si>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</si>
  <si>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</si>
  <si>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</si>
  <si>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</si>
  <si>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</si>
  <si>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</si>
  <si>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</si>
  <si>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</si>
  <si>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</si>
  <si>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</si>
  <si>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</si>
  <si>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</si>
  <si>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</si>
  <si>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</si>
  <si>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</si>
  <si>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</si>
  <si>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</si>
  <si>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</si>
  <si>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</si>
  <si>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</si>
  <si>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</si>
  <si>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</si>
  <si>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</si>
  <si>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</si>
  <si>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</si>
  <si>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</si>
  <si>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</si>
  <si>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</si>
  <si>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</si>
  <si>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</si>
  <si>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</si>
  <si>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</si>
  <si>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</si>
  <si>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</si>
  <si>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</si>
  <si>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</si>
  <si>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</si>
  <si>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</si>
  <si>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</si>
  <si>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</si>
  <si>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</si>
  <si>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</si>
  <si>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</si>
  <si>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</si>
  <si>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</si>
  <si>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</si>
  <si>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</si>
  <si>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</si>
  <si>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</si>
  <si>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</si>
  <si>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</si>
  <si>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</si>
  <si>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</si>
  <si>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</si>
  <si>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</si>
  <si>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</si>
  <si>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</si>
  <si>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</si>
  <si>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</si>
  <si>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</si>
  <si>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</si>
  <si>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</si>
  <si>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</si>
  <si>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</si>
  <si>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</si>
  <si>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</si>
  <si>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</si>
  <si>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</si>
  <si>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</si>
  <si>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</si>
  <si>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</si>
  <si>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</si>
  <si>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</si>
  <si>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</si>
  <si>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</si>
  <si>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</si>
  <si>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</si>
  <si>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</si>
  <si>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</si>
  <si>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</si>
  <si>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</si>
  <si>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</si>
  <si>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</si>
  <si>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</si>
  <si>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</si>
  <si>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</si>
  <si>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</si>
  <si>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</si>
  <si>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</si>
  <si>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</si>
  <si>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</si>
  <si>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</si>
  <si>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</si>
  <si>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</si>
  <si>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</si>
  <si>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</si>
  <si>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</si>
  <si>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</si>
  <si>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</si>
  <si>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</si>
  <si>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</si>
  <si>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</si>
  <si>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</si>
  <si>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</si>
  <si>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</si>
  <si>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</si>
  <si>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</si>
  <si>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</si>
  <si>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</si>
  <si>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</si>
  <si>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</si>
  <si>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</si>
  <si>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</si>
  <si>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</si>
  <si>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</si>
  <si>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</si>
  <si>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</si>
  <si>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</si>
  <si>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</si>
  <si>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</si>
  <si>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</si>
  <si>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</si>
  <si>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</si>
  <si>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</si>
  <si>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</si>
  <si>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</si>
  <si>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</si>
  <si>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</si>
  <si>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</si>
  <si>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</si>
  <si>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</si>
  <si>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</si>
  <si>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</si>
  <si>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</si>
  <si>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</si>
  <si>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</si>
  <si>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</si>
  <si>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</si>
  <si>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</si>
  <si>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</si>
  <si>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</si>
  <si>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</si>
  <si>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</si>
  <si>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</si>
  <si>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</si>
  <si>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</si>
  <si>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</si>
  <si>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</si>
  <si>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</si>
  <si>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</si>
  <si>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</si>
  <si>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</si>
  <si>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</si>
  <si>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</si>
  <si>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</si>
  <si>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</si>
  <si>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</si>
  <si>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</si>
  <si>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</si>
  <si>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</si>
  <si>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</si>
  <si>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</si>
  <si>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</si>
  <si>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</si>
  <si>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</si>
  <si>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</si>
  <si>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</si>
  <si>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</si>
  <si>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</si>
  <si>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</si>
  <si>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</si>
  <si>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</si>
  <si>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</si>
  <si>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</si>
  <si>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</si>
  <si>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</si>
  <si>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</si>
  <si>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</si>
  <si>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</si>
  <si>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</si>
  <si>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</si>
  <si>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</si>
  <si>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</si>
  <si>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</si>
  <si>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</si>
  <si>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</si>
  <si>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</si>
  <si>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</si>
  <si>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</si>
  <si>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</si>
  <si>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</si>
  <si>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</si>
  <si>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</si>
  <si>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</si>
  <si>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</si>
  <si>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</si>
  <si>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</si>
  <si>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</si>
  <si>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</si>
  <si>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</si>
  <si>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</si>
  <si>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</si>
  <si>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</si>
  <si>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</si>
  <si>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</si>
  <si>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</si>
  <si>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</si>
  <si>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</si>
  <si>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</si>
  <si>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</si>
  <si>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</si>
  <si>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</si>
  <si>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</si>
  <si>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</si>
  <si>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</si>
  <si>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</si>
  <si>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</si>
  <si>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</si>
  <si>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</si>
  <si>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</si>
  <si>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</si>
  <si>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</si>
  <si>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</si>
  <si>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</si>
  <si>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</si>
  <si>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</si>
  <si>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</si>
  <si>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</si>
  <si>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</si>
  <si>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</si>
  <si>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</si>
  <si>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</si>
  <si>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</si>
  <si>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</si>
  <si>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</si>
  <si>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</si>
  <si>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</si>
  <si>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</si>
  <si>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</si>
  <si>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</si>
  <si>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</si>
  <si>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</si>
  <si>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</si>
  <si>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</si>
  <si>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</si>
  <si>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</si>
  <si>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</si>
  <si>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</si>
  <si>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</si>
  <si>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</si>
  <si>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</si>
  <si>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</si>
  <si>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</si>
  <si>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</si>
  <si>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</si>
  <si>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</si>
  <si>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</si>
  <si>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</si>
  <si>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</si>
  <si>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</si>
  <si>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</si>
  <si>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</si>
  <si>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</si>
  <si>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</si>
  <si>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</si>
  <si>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</si>
  <si>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</si>
  <si>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</si>
  <si>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</si>
  <si>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</si>
  <si>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</si>
  <si>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</si>
  <si>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</si>
  <si>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</si>
  <si>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</si>
  <si>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</si>
  <si>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</si>
  <si>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</si>
  <si>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</si>
  <si>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</si>
  <si>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</si>
  <si>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</si>
  <si>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</si>
  <si>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</si>
  <si>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</si>
  <si>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</si>
  <si>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</si>
  <si>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</si>
  <si>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</si>
  <si>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</si>
  <si>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</si>
  <si>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</si>
  <si>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</si>
  <si>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</si>
  <si>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</si>
  <si>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</si>
  <si>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</si>
  <si>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</si>
  <si>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</si>
  <si>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</si>
  <si>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</si>
  <si>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</si>
  <si>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</si>
  <si>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</si>
  <si>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</si>
  <si>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</si>
  <si>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</si>
  <si>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</si>
  <si>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</si>
  <si>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</si>
  <si>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</si>
  <si>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</si>
  <si>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</si>
  <si>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</si>
  <si>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</si>
  <si>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</si>
  <si>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</si>
  <si>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</si>
  <si>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</si>
  <si>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</si>
  <si>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</si>
  <si>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</si>
  <si>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</si>
  <si>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</si>
  <si>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</si>
  <si>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</si>
  <si>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</si>
  <si>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</si>
  <si>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</si>
  <si>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</si>
  <si>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</si>
  <si>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</si>
  <si>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</si>
  <si>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</si>
  <si>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</si>
  <si>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</si>
  <si>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</si>
  <si>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</si>
  <si>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</si>
  <si>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</si>
  <si>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</si>
  <si>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</si>
  <si>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</si>
  <si>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</si>
  <si>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</si>
  <si>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</si>
  <si>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</si>
  <si>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</si>
  <si>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</si>
  <si>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</si>
  <si>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</si>
  <si>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</si>
  <si>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</si>
  <si>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</si>
  <si>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</si>
  <si>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</si>
  <si>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</si>
  <si>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</si>
  <si>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</si>
  <si>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</si>
  <si>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</si>
  <si>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</si>
  <si>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</si>
  <si>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</si>
  <si>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</si>
  <si>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</si>
  <si>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</si>
  <si>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</si>
  <si>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</si>
  <si>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</si>
  <si>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</si>
  <si>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</si>
  <si>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</si>
  <si>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</si>
  <si>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</si>
  <si>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</si>
  <si>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</si>
  <si>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</si>
  <si>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</si>
  <si>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</si>
  <si>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</si>
  <si>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</si>
  <si>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</si>
  <si>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</si>
  <si>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</si>
  <si>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</si>
  <si>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</si>
  <si>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</si>
  <si>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</si>
  <si>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</si>
  <si>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</si>
  <si>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</si>
  <si>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</si>
  <si>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</si>
  <si>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</si>
  <si>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</si>
  <si>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</si>
  <si>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</si>
  <si>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</si>
  <si>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</si>
  <si>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</si>
  <si>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</si>
  <si>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</si>
  <si>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</si>
  <si>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</si>
  <si>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</si>
  <si>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</si>
  <si>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</si>
  <si>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</si>
  <si>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</si>
  <si>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</si>
  <si>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</si>
  <si>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</si>
  <si>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</si>
  <si>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</si>
  <si>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</si>
  <si>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</si>
  <si>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</si>
  <si>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</si>
  <si>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</si>
  <si>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</si>
  <si>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</si>
  <si>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</si>
  <si>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</si>
  <si>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</si>
  <si>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</si>
  <si>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</si>
  <si>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</si>
  <si>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</si>
  <si>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</si>
  <si>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</si>
  <si>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</si>
  <si>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</si>
  <si>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</si>
  <si>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</si>
  <si>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</si>
  <si>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</si>
  <si>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</si>
  <si>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</si>
  <si>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</si>
  <si>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</si>
  <si>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</si>
  <si>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</si>
  <si>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</si>
  <si>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</si>
  <si>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</si>
  <si>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</si>
  <si>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</si>
  <si>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</si>
  <si>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</si>
  <si>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</si>
  <si>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</si>
  <si>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</si>
  <si>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</si>
  <si>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</si>
  <si>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</si>
  <si>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</si>
  <si>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</si>
  <si>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</si>
  <si>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</si>
  <si>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</si>
  <si>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</si>
  <si>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</si>
  <si>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</si>
  <si>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</si>
  <si>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</si>
  <si>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</si>
  <si>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</si>
  <si>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</si>
  <si>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</si>
  <si>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</si>
  <si>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</si>
  <si>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</si>
  <si>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</si>
  <si>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</si>
  <si>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</si>
  <si>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</si>
  <si>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</si>
  <si>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</si>
  <si>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</si>
  <si>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</si>
  <si>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</si>
  <si>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</si>
  <si>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</si>
  <si>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</si>
  <si>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</si>
  <si>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</si>
  <si>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</si>
  <si>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</si>
  <si>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</si>
  <si>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</si>
  <si>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</si>
  <si>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</si>
  <si>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</si>
  <si>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</si>
  <si>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</si>
  <si>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</si>
  <si>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</si>
  <si>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</si>
  <si>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</si>
  <si>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</si>
  <si>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</si>
  <si>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</si>
  <si>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</si>
  <si>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</si>
  <si>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</si>
  <si>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</si>
  <si>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</si>
  <si>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</si>
  <si>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</si>
  <si>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</si>
  <si>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</si>
  <si>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</si>
  <si>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</si>
  <si>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</si>
  <si>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</si>
  <si>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</si>
  <si>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</si>
  <si>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</si>
  <si>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</si>
  <si>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</si>
  <si>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</si>
  <si>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</si>
  <si>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</si>
  <si>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</si>
  <si>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</si>
  <si>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</si>
  <si>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</si>
  <si>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</si>
  <si>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</si>
  <si>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</si>
  <si>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</si>
  <si>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</si>
  <si>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</si>
  <si>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</si>
  <si>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</si>
  <si>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</si>
  <si>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</si>
  <si>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</si>
  <si>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</si>
  <si>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</si>
  <si>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</si>
  <si>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</si>
  <si>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</si>
  <si>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</si>
  <si>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</si>
  <si>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</si>
  <si>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</si>
  <si>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</si>
  <si>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</si>
  <si>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</si>
  <si>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</si>
  <si>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</si>
  <si>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</si>
  <si>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</si>
  <si>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</si>
  <si>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</si>
  <si>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</si>
  <si>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</si>
  <si>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</si>
  <si>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</si>
  <si>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</si>
  <si>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</si>
  <si>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</si>
  <si>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</si>
  <si>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</si>
  <si>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</si>
  <si>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</si>
  <si>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</si>
  <si>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</si>
  <si>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</si>
  <si>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</si>
  <si>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</si>
  <si>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</si>
  <si>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</si>
  <si>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</si>
  <si>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</si>
  <si>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</si>
  <si>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</si>
  <si>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</si>
  <si>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</si>
  <si>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</si>
  <si>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</si>
  <si>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</si>
  <si>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</si>
  <si>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</si>
  <si>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</si>
  <si>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</si>
  <si>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</si>
  <si>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</si>
  <si>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</si>
  <si>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</si>
  <si>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</si>
  <si>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</si>
  <si>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</si>
  <si>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</si>
  <si>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</si>
  <si>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</si>
  <si>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</si>
  <si>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</si>
  <si>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</si>
  <si>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</si>
  <si>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</si>
  <si>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</si>
  <si>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</si>
  <si>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</si>
  <si>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</si>
  <si>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</si>
  <si>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</si>
  <si>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</si>
  <si>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</si>
  <si>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</si>
  <si>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</si>
  <si>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</si>
  <si>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</si>
  <si>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</si>
  <si>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</si>
  <si>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</si>
  <si>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</si>
  <si>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</si>
  <si>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</si>
  <si>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</si>
  <si>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</si>
  <si>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</si>
  <si>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</si>
  <si>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</si>
  <si>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</si>
  <si>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</si>
  <si>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</si>
  <si>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</si>
  <si>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</si>
  <si>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</si>
  <si>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</si>
  <si>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</si>
  <si>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</si>
  <si>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</si>
  <si>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</si>
  <si>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</si>
  <si>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</si>
  <si>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</si>
  <si>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</si>
  <si>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</si>
  <si>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</si>
  <si>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</si>
  <si>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</si>
  <si>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</si>
  <si>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</si>
  <si>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</si>
  <si>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</si>
  <si>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</si>
  <si>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</si>
  <si>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</si>
  <si>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</si>
  <si>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</si>
  <si>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</si>
  <si>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</si>
  <si>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</si>
  <si>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</si>
  <si>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</si>
  <si>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</si>
  <si>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</si>
  <si>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</si>
  <si>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</si>
  <si>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</si>
  <si>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</si>
  <si>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</si>
  <si>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</si>
  <si>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</si>
  <si>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</si>
  <si>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</si>
  <si>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</si>
  <si>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</si>
  <si>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</si>
  <si>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</si>
  <si>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</si>
  <si>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</si>
  <si>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</si>
  <si>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</si>
  <si>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</si>
  <si>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</si>
  <si>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</si>
  <si>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</si>
  <si>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</si>
  <si>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</si>
  <si>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</si>
  <si>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</si>
  <si>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</si>
  <si>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</si>
  <si>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</si>
  <si>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</si>
  <si>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</si>
  <si>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</si>
  <si>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</si>
  <si>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</si>
  <si>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</si>
  <si>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</si>
  <si>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</si>
  <si>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</si>
  <si>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</si>
  <si>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</si>
  <si>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</si>
  <si>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</si>
  <si>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</si>
  <si>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</si>
  <si>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</si>
  <si>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</si>
  <si>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</si>
  <si>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</si>
  <si>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</si>
  <si>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</si>
  <si>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</si>
  <si>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</si>
  <si>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</si>
  <si>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</si>
  <si>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</si>
  <si>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</si>
  <si>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</si>
  <si>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</si>
  <si>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</si>
  <si>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</si>
  <si>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</si>
  <si>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</si>
  <si>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</si>
  <si>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</si>
  <si>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</si>
  <si>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</si>
  <si>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</si>
  <si>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</si>
  <si>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</si>
  <si>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</si>
  <si>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</si>
  <si>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</si>
  <si>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</si>
  <si>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</si>
  <si>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</si>
  <si>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</si>
  <si>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</si>
  <si>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</si>
  <si>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</si>
  <si>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</si>
  <si>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</si>
  <si>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</si>
  <si>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</si>
  <si>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</si>
  <si>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</si>
  <si>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</si>
  <si>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</si>
  <si>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</si>
  <si>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</si>
  <si>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</si>
  <si>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</si>
  <si>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</si>
  <si>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</si>
  <si>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</si>
  <si>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</si>
  <si>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</si>
  <si>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</si>
  <si>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</si>
  <si>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</si>
  <si>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</si>
  <si>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</si>
  <si>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</si>
  <si>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</si>
  <si>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</si>
  <si>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</si>
  <si>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</si>
  <si>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</si>
  <si>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</si>
  <si>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</si>
  <si>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</si>
  <si>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</si>
  <si>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</si>
  <si>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</si>
  <si>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</si>
  <si>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</si>
  <si>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</si>
  <si>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</si>
  <si>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</si>
  <si>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</si>
  <si>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</si>
  <si>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</si>
  <si>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</si>
  <si>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</si>
  <si>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</si>
  <si>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</si>
  <si>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</si>
  <si>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</si>
  <si>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</si>
  <si>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</si>
  <si>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</si>
  <si>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</si>
  <si>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</si>
  <si>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</si>
  <si>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</si>
  <si>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</si>
  <si>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</si>
  <si>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</si>
  <si>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</si>
  <si>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</si>
  <si>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</si>
  <si>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</si>
  <si>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</si>
  <si>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</si>
  <si>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</si>
  <si>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</si>
  <si>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</si>
  <si>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</si>
  <si>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</si>
  <si>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</si>
  <si>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</si>
  <si>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</si>
  <si>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</si>
  <si>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</si>
  <si>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</si>
  <si>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</si>
  <si>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</si>
  <si>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</si>
  <si>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</si>
  <si>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</si>
  <si>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</si>
  <si>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</si>
  <si>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</si>
  <si>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</si>
  <si>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</si>
  <si>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</si>
  <si>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</si>
  <si>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</si>
  <si>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</si>
  <si>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</si>
  <si>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</si>
  <si>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</si>
  <si>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</si>
  <si>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</si>
  <si>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</si>
  <si>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</si>
  <si>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</si>
  <si>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</si>
  <si>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</si>
  <si>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</si>
  <si>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</si>
  <si>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</si>
  <si>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</si>
  <si>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</si>
  <si>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</si>
  <si>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</si>
  <si>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</si>
  <si>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</si>
  <si>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</si>
  <si>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</si>
  <si>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</si>
  <si>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</si>
  <si>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</si>
  <si>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</si>
  <si>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</si>
  <si>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</si>
  <si>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</si>
  <si>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</si>
  <si>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</si>
  <si>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</si>
  <si>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</si>
  <si>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</si>
  <si>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</si>
  <si>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</si>
  <si>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</si>
  <si>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</si>
  <si>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</si>
  <si>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</si>
  <si>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</si>
  <si>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</si>
  <si>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</si>
  <si>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</si>
  <si>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</si>
  <si>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</si>
  <si>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</si>
  <si>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</si>
  <si>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</si>
  <si>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</si>
  <si>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</si>
  <si>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</si>
  <si>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</si>
  <si>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</si>
  <si>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</si>
  <si>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</si>
  <si>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</si>
  <si>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</si>
  <si>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</si>
  <si>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</si>
  <si>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</si>
  <si>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</si>
  <si>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</si>
  <si>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</si>
  <si>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</si>
  <si>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</si>
  <si>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</si>
  <si>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</si>
  <si>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</si>
  <si>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</si>
  <si>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</si>
  <si>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</si>
  <si>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</si>
  <si>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</si>
  <si>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</si>
  <si>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</si>
  <si>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</si>
  <si>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</si>
  <si>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</si>
  <si>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</si>
  <si>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</si>
  <si>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</si>
  <si>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</si>
  <si>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</si>
  <si>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</si>
  <si>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</si>
  <si>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</si>
  <si>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</si>
  <si>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</si>
  <si>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</si>
  <si>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</si>
  <si>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</si>
  <si>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</si>
  <si>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</si>
  <si>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</si>
  <si>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</si>
  <si>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</si>
  <si>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</si>
  <si>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</si>
  <si>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</si>
  <si>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</si>
  <si>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</si>
  <si>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</si>
  <si>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</si>
  <si>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</si>
  <si>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</si>
  <si>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</si>
  <si>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</si>
  <si>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</si>
  <si>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</si>
  <si>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</si>
  <si>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</si>
  <si>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</si>
  <si>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</si>
  <si>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</si>
  <si>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</si>
  <si>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</si>
  <si>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</si>
  <si>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</si>
  <si>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</si>
  <si>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</si>
  <si>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</si>
  <si>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</si>
  <si>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</si>
  <si>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</si>
  <si>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</si>
  <si>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</si>
  <si>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</si>
  <si>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</si>
  <si>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</si>
  <si>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</si>
  <si>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</si>
  <si>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</si>
  <si>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</si>
  <si>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</si>
  <si>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</si>
  <si>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</si>
  <si>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</si>
  <si>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</si>
  <si>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</si>
  <si>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</si>
  <si>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</si>
  <si>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</si>
  <si>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</si>
  <si>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</si>
  <si>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</si>
  <si>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</si>
  <si>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</si>
  <si>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</si>
  <si>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</si>
  <si>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</si>
  <si>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</si>
  <si>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</si>
  <si>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</si>
  <si>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</si>
  <si>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</si>
  <si>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</si>
  <si>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</si>
  <si>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</si>
  <si>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</si>
  <si>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</si>
  <si>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</si>
  <si>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</si>
  <si>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</si>
  <si>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</si>
  <si>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</si>
  <si>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</si>
  <si>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</si>
  <si>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</si>
  <si>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</si>
  <si>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</si>
  <si>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</si>
  <si>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</si>
  <si>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</si>
  <si>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</si>
  <si>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</si>
  <si>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</si>
  <si>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</si>
  <si>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</si>
  <si>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</si>
  <si>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</si>
  <si>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</si>
  <si>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</si>
  <si>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</si>
  <si>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</si>
  <si>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</si>
  <si>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</si>
  <si>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</si>
  <si>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</si>
  <si>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</si>
  <si>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</si>
  <si>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</si>
  <si>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</si>
  <si>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</si>
  <si>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</si>
  <si>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</si>
  <si>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</si>
  <si>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</si>
  <si>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</si>
  <si>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</si>
  <si>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</si>
  <si>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</si>
  <si>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</si>
  <si>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</si>
  <si>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</si>
  <si>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</si>
  <si>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</si>
  <si>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</si>
  <si>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</si>
  <si>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</si>
  <si>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</si>
  <si>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</si>
  <si>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</si>
  <si>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</si>
  <si>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</si>
  <si>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</si>
  <si>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</si>
  <si>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</si>
  <si>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</si>
  <si>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</si>
  <si>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</si>
  <si>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</si>
  <si>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</si>
  <si>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</si>
  <si>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</si>
  <si>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</si>
  <si>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</si>
  <si>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</si>
  <si>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</si>
  <si>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</si>
  <si>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</si>
  <si>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</si>
  <si>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</si>
  <si>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</si>
  <si>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</si>
  <si>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</si>
  <si>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</si>
  <si>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</si>
  <si>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</si>
  <si>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</si>
  <si>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</si>
  <si>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</si>
  <si>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</si>
  <si>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</si>
  <si>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</si>
  <si>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</si>
  <si>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</si>
  <si>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</si>
  <si>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</si>
  <si>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</si>
  <si>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</si>
  <si>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</si>
  <si>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</si>
  <si>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</si>
  <si>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</si>
  <si>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</si>
  <si>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</si>
  <si>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</si>
  <si>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</si>
  <si>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</si>
  <si>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</si>
  <si>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</si>
  <si>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</si>
  <si>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</si>
  <si>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</si>
  <si>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</si>
  <si>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</si>
  <si>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</si>
  <si>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</si>
  <si>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</si>
  <si>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</si>
  <si>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</si>
  <si>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</si>
  <si>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</si>
  <si>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</si>
  <si>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</si>
  <si>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</si>
  <si>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</si>
  <si>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</si>
  <si>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</si>
  <si>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</si>
  <si>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</si>
  <si>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</si>
  <si>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</si>
  <si>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</si>
  <si>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</si>
  <si>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</si>
  <si>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</si>
  <si>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</si>
  <si>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</si>
  <si>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</si>
  <si>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</si>
  <si>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</si>
  <si>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</si>
  <si>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</si>
  <si>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</si>
  <si>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</si>
  <si>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</si>
  <si>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</si>
  <si>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</si>
  <si>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</si>
  <si>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</si>
  <si>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</si>
  <si>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</si>
  <si>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</si>
  <si>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</si>
  <si>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</si>
  <si>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</si>
  <si>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</si>
  <si>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</si>
  <si>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</si>
  <si>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</si>
  <si>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</si>
  <si>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</si>
  <si>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</si>
  <si>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</si>
  <si>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</si>
  <si>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</si>
  <si>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</si>
  <si>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</si>
  <si>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</si>
  <si>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</si>
  <si>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</si>
  <si>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</si>
  <si>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</si>
  <si>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</si>
  <si>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</si>
  <si>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</si>
  <si>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</si>
  <si>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</si>
  <si>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</si>
  <si>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</si>
  <si>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</si>
  <si>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</si>
  <si>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</si>
  <si>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</si>
  <si>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</si>
  <si>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</si>
  <si>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</si>
  <si>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</si>
  <si>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</si>
  <si>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</si>
  <si>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</si>
  <si>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</si>
  <si>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</si>
  <si>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</si>
  <si>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</si>
  <si>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</si>
  <si>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</si>
  <si>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</si>
  <si>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</si>
  <si>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</si>
  <si>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</si>
  <si>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</si>
  <si>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</si>
  <si>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</si>
  <si>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</si>
  <si>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</si>
  <si>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</si>
  <si>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</si>
  <si>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</si>
  <si>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</si>
  <si>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</si>
  <si>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</si>
  <si>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</si>
  <si>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</si>
  <si>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</si>
  <si>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</si>
  <si>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</si>
  <si>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</si>
  <si>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</si>
  <si>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</si>
  <si>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</si>
  <si>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</si>
  <si>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</si>
  <si>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</si>
  <si>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</si>
  <si>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</si>
  <si>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</si>
  <si>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</si>
  <si>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</si>
  <si>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</si>
  <si>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</si>
  <si>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</si>
  <si>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</si>
  <si>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</si>
  <si>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</si>
  <si>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</si>
  <si>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</si>
  <si>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</si>
  <si>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</si>
  <si>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</si>
  <si>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</si>
  <si>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</si>
  <si>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</si>
  <si>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</si>
  <si>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</si>
  <si>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</si>
  <si>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</si>
  <si>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</si>
  <si>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</si>
  <si>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</si>
  <si>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</si>
  <si>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</si>
  <si>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</si>
  <si>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</si>
  <si>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</si>
  <si>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</si>
  <si>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</si>
  <si>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</si>
  <si>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</si>
  <si>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</si>
  <si>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</si>
  <si>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</si>
  <si>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</si>
  <si>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</si>
  <si>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</si>
  <si>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</si>
  <si>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</si>
  <si>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</si>
  <si>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</si>
  <si>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</si>
  <si>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</si>
  <si>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</si>
  <si>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</si>
  <si>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</si>
  <si>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</si>
  <si>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</si>
  <si>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</si>
  <si>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</si>
  <si>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</si>
  <si>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</si>
  <si>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</si>
  <si>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</si>
  <si>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</si>
  <si>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</si>
  <si>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</si>
  <si>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</si>
  <si>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</si>
  <si>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</si>
  <si>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</si>
  <si>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</si>
  <si>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</si>
  <si>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</si>
  <si>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</si>
  <si>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</si>
  <si>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</si>
  <si>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</si>
  <si>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</si>
  <si>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</si>
  <si>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</si>
  <si>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</si>
  <si>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</si>
  <si>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</si>
  <si>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</si>
  <si>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</si>
  <si>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</si>
  <si>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</si>
  <si>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</si>
  <si>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</si>
  <si>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</si>
  <si>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</si>
  <si>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</si>
  <si>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</si>
  <si>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</si>
  <si>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</si>
  <si>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</si>
  <si>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</si>
  <si>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</si>
  <si>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</si>
  <si>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</si>
  <si>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</si>
  <si>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</si>
  <si>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</si>
  <si>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</si>
  <si>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</si>
  <si>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</si>
  <si>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</si>
  <si>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</si>
  <si>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</si>
  <si>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</si>
  <si>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</si>
  <si>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</si>
  <si>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</si>
  <si>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</si>
  <si>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</si>
  <si>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</si>
  <si>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</si>
  <si>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</si>
  <si>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</si>
  <si>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</si>
  <si>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</si>
  <si>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</si>
  <si>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</si>
  <si>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</si>
  <si>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</si>
  <si>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</si>
  <si>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</si>
  <si>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</si>
  <si>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</si>
  <si>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</si>
  <si>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</si>
  <si>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</si>
  <si>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</si>
  <si>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</si>
  <si>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</si>
  <si>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</si>
  <si>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</si>
  <si>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</si>
  <si>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</si>
  <si>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</si>
  <si>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</si>
  <si>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</si>
  <si>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</si>
  <si>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</si>
  <si>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</si>
  <si>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</si>
  <si>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</si>
  <si>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</si>
  <si>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</si>
  <si>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</si>
  <si>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</si>
  <si>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</si>
  <si>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</si>
  <si>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</si>
  <si>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</si>
  <si>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</si>
  <si>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</si>
  <si>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</si>
  <si>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</si>
  <si>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</si>
  <si>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</si>
  <si>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</si>
  <si>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</si>
  <si>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</si>
  <si>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</si>
  <si>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</si>
  <si>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</si>
  <si>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</si>
  <si>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</si>
  <si>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</si>
  <si>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</si>
  <si>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</si>
  <si>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</si>
  <si>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</si>
  <si>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</si>
  <si>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</si>
  <si>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</si>
  <si>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</si>
  <si>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</si>
  <si>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</si>
  <si>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</si>
  <si>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</si>
  <si>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</si>
  <si>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</si>
  <si>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</si>
  <si>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</si>
  <si>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</si>
  <si>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</si>
  <si>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</si>
  <si>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</si>
  <si>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</si>
  <si>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</si>
  <si>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</si>
  <si>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</si>
  <si>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</si>
  <si>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</si>
  <si>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</si>
  <si>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</si>
  <si>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</si>
  <si>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</si>
  <si>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</si>
  <si>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</si>
  <si>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</si>
  <si>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</si>
  <si>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</si>
  <si>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</si>
  <si>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</si>
  <si>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</si>
  <si>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</si>
  <si>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</si>
  <si>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</si>
  <si>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</si>
  <si>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</si>
  <si>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</si>
  <si>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</si>
  <si>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</si>
  <si>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</si>
  <si>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</si>
  <si>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</si>
  <si>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</si>
  <si>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</si>
  <si>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</si>
  <si>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</si>
  <si>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</si>
  <si>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</si>
  <si>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</si>
  <si>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</si>
  <si>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</si>
  <si>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</si>
  <si>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</si>
  <si>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</si>
  <si>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</si>
  <si>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</si>
  <si>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</si>
  <si>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</si>
  <si>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</si>
  <si>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</si>
  <si>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</si>
  <si>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</si>
  <si>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</si>
  <si>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</si>
  <si>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</si>
  <si>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</si>
  <si>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</si>
  <si>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</si>
  <si>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</si>
  <si>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</si>
  <si>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</si>
  <si>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</si>
  <si>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</si>
  <si>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</si>
  <si>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</si>
  <si>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</si>
  <si>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</si>
  <si>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</si>
  <si>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</si>
  <si>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</si>
  <si>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</si>
  <si>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</si>
  <si>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</si>
  <si>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</si>
  <si>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</si>
  <si>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</si>
  <si>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</si>
  <si>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</si>
  <si>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</si>
  <si>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</si>
  <si>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</si>
  <si>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</si>
  <si>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</si>
  <si>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</si>
  <si>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</si>
  <si>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</si>
  <si>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</si>
  <si>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</si>
  <si>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</si>
  <si>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</si>
  <si>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</si>
  <si>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</si>
  <si>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</si>
  <si>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</si>
  <si>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</si>
  <si>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</si>
  <si>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</si>
  <si>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</si>
  <si>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</si>
  <si>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</si>
  <si>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</si>
  <si>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</si>
  <si>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</si>
  <si>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</si>
  <si>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</si>
  <si>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</si>
  <si>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</si>
  <si>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</si>
  <si>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</si>
  <si>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</si>
  <si>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</si>
  <si>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</si>
  <si>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</si>
  <si>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</si>
  <si>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</si>
  <si>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</si>
  <si>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</si>
  <si>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</si>
  <si>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</si>
  <si>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</si>
  <si>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</si>
  <si>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</si>
  <si>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</si>
  <si>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</si>
  <si>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</si>
  <si>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</si>
  <si>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</si>
  <si>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</si>
  <si>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</si>
  <si>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</si>
  <si>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</si>
  <si>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</si>
  <si>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</si>
  <si>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</si>
  <si>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</si>
  <si>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</si>
  <si>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</si>
  <si>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</si>
  <si>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</si>
  <si>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</si>
  <si>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</si>
  <si>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</si>
  <si>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</si>
  <si>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</si>
  <si>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</si>
  <si>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</si>
  <si>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</si>
  <si>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</si>
  <si>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</si>
  <si>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</si>
  <si>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</si>
  <si>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</si>
  <si>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</si>
  <si>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</si>
  <si>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</si>
  <si>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</si>
  <si>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</si>
  <si>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</si>
  <si>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</si>
  <si>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</si>
  <si>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</si>
  <si>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</si>
  <si>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</si>
  <si>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</si>
  <si>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</si>
  <si>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</si>
  <si>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</si>
  <si>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</si>
  <si>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</si>
  <si>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</si>
  <si>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</si>
  <si>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</si>
  <si>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</si>
  <si>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</si>
  <si>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</si>
  <si>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</si>
  <si>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</si>
  <si>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</si>
  <si>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</si>
  <si>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</si>
  <si>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</si>
  <si>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</si>
  <si>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</si>
  <si>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</si>
  <si>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</si>
  <si>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</si>
  <si>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</si>
  <si>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</si>
  <si>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</si>
  <si>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</si>
  <si>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</si>
  <si>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</si>
  <si>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</si>
  <si>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</si>
  <si>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</si>
  <si>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</si>
  <si>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</si>
  <si>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</si>
  <si>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</si>
  <si>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</si>
  <si>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</si>
  <si>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</si>
  <si>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</si>
  <si>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</si>
  <si>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</si>
  <si>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</si>
  <si>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</si>
  <si>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</si>
  <si>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</si>
  <si>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</si>
  <si>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</si>
  <si>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</si>
  <si>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</si>
  <si>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</si>
  <si>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</si>
  <si>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</si>
  <si>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</si>
  <si>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</si>
  <si>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</si>
  <si>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</si>
  <si>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</si>
  <si>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</si>
  <si>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</si>
  <si>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</si>
  <si>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</si>
  <si>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</si>
  <si>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</si>
  <si>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</si>
  <si>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</si>
  <si>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</si>
  <si>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</si>
  <si>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</si>
  <si>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</si>
  <si>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</si>
  <si>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</si>
  <si>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</si>
  <si>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</si>
  <si>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</si>
  <si>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</si>
  <si>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</si>
  <si>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</si>
  <si>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</si>
  <si>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</si>
  <si>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</si>
  <si>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</si>
  <si>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</si>
  <si>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</si>
  <si>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</si>
  <si>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</si>
  <si>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</si>
  <si>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</si>
  <si>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</si>
  <si>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</si>
  <si>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</si>
  <si>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</si>
  <si>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</si>
  <si>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</si>
  <si>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</si>
  <si>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</si>
  <si>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</si>
  <si>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</si>
  <si>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</si>
  <si>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</si>
  <si>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</si>
  <si>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</si>
  <si>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</si>
  <si>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</si>
  <si>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</si>
  <si>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</si>
  <si>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</si>
  <si>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</si>
  <si>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</si>
  <si>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</si>
  <si>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</si>
  <si>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</si>
  <si>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</si>
  <si>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</si>
  <si>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</si>
  <si>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</si>
  <si>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</si>
  <si>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</si>
  <si>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</si>
  <si>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</si>
  <si>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</si>
  <si>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</si>
  <si>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</si>
  <si>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</si>
  <si>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</si>
  <si>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</si>
  <si>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</si>
  <si>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</si>
  <si>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</si>
  <si>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</si>
  <si>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</si>
  <si>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</si>
  <si>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</si>
  <si>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</si>
  <si>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</si>
  <si>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</si>
  <si>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</si>
  <si>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</si>
  <si>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</si>
  <si>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</si>
  <si>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</si>
  <si>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</si>
  <si>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</si>
  <si>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</si>
  <si>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</si>
  <si>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</si>
  <si>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</si>
  <si>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</si>
  <si>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</si>
  <si>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</si>
  <si>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</si>
  <si>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</si>
  <si>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</si>
  <si>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</si>
  <si>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</si>
  <si>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</si>
  <si>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</si>
  <si>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</si>
  <si>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</si>
  <si>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</si>
  <si>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</si>
  <si>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</si>
  <si>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</si>
  <si>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</si>
  <si>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</si>
  <si>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</si>
  <si>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</si>
  <si>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</si>
  <si>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</si>
  <si>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</si>
  <si>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</si>
  <si>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</si>
  <si>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</si>
  <si>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</si>
  <si>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</si>
  <si>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</si>
  <si>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</si>
  <si>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</si>
  <si>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</si>
  <si>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</si>
  <si>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</si>
  <si>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</si>
  <si>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</si>
  <si>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</si>
  <si>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</si>
  <si>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</si>
  <si>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</si>
  <si>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</si>
  <si>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</si>
  <si>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</si>
  <si>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</si>
  <si>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</si>
  <si>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</si>
  <si>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</si>
  <si>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</si>
  <si>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</si>
  <si>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</si>
  <si>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</si>
  <si>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</si>
  <si>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</si>
  <si>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</si>
  <si>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</si>
  <si>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</si>
  <si>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</si>
  <si>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</si>
  <si>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</si>
  <si>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</si>
  <si>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</si>
  <si>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</si>
  <si>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</si>
  <si>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</si>
  <si>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</si>
  <si>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</si>
  <si>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</si>
  <si>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</si>
  <si>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</si>
  <si>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</si>
  <si>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</si>
  <si>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</si>
  <si>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</si>
  <si>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</si>
  <si>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</si>
  <si>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</si>
  <si>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</si>
  <si>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</si>
  <si>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</si>
  <si>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</si>
  <si>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</si>
  <si>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</si>
  <si>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</si>
  <si>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</si>
  <si>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</si>
  <si>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</si>
  <si>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</si>
  <si>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</si>
  <si>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</si>
  <si>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</si>
  <si>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</si>
  <si>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</si>
  <si>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</si>
  <si>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</si>
  <si>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</si>
  <si>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</si>
  <si>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</si>
  <si>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</si>
  <si>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</si>
  <si>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</si>
  <si>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</si>
  <si>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</si>
  <si>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</si>
  <si>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</si>
  <si>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</si>
  <si>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</si>
  <si>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</si>
  <si>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</si>
  <si>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</si>
  <si>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</si>
  <si>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</si>
  <si>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</si>
  <si>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</si>
  <si>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</si>
  <si>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</si>
  <si>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</si>
  <si>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</si>
  <si>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</si>
  <si>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</si>
  <si>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</si>
  <si>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</si>
  <si>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</si>
  <si>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</si>
  <si>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</si>
  <si>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</si>
  <si>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</si>
  <si>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</si>
  <si>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</si>
  <si>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</si>
  <si>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</si>
  <si>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</si>
  <si>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</si>
  <si>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</si>
  <si>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</si>
  <si>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</si>
  <si>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</si>
  <si>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</si>
  <si>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</si>
  <si>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</si>
  <si>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</si>
  <si>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</si>
  <si>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</si>
  <si>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</si>
  <si>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</si>
  <si>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</si>
  <si>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</si>
  <si>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</si>
  <si>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</si>
  <si>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</si>
  <si>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</si>
  <si>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</si>
  <si>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</si>
  <si>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</si>
  <si>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</si>
  <si>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</si>
  <si>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</si>
  <si>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</si>
  <si>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</si>
  <si>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</si>
  <si>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</si>
  <si>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</si>
  <si>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</si>
  <si>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</si>
  <si>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</si>
  <si>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</si>
  <si>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</si>
  <si>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</si>
  <si>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</si>
  <si>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</si>
  <si>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</si>
  <si>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</si>
  <si>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</si>
  <si>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</si>
  <si>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</si>
  <si>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</si>
  <si>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</si>
  <si>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</si>
  <si>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</si>
  <si>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</si>
  <si>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</si>
  <si>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</si>
  <si>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</si>
  <si>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</si>
  <si>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</si>
  <si>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</si>
  <si>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</si>
  <si>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</si>
  <si>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</si>
  <si>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</si>
  <si>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</si>
  <si>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</si>
  <si>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</si>
  <si>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</si>
  <si>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</si>
  <si>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</si>
  <si>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</si>
  <si>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</si>
  <si>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</si>
  <si>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</si>
  <si>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</si>
  <si>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</si>
  <si>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</si>
  <si>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</si>
  <si>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</si>
  <si>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</si>
  <si>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</si>
  <si>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</si>
  <si>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</si>
  <si>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</si>
  <si>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</si>
  <si>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</si>
  <si>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</si>
  <si>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</si>
  <si>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</si>
  <si>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</si>
  <si>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</si>
  <si>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</si>
  <si>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</si>
  <si>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</si>
  <si>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</si>
  <si>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</si>
  <si>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</si>
  <si>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</si>
  <si>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</si>
  <si>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</si>
  <si>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</si>
  <si>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</si>
  <si>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</si>
  <si>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</si>
  <si>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</si>
  <si>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</si>
  <si>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</si>
  <si>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</si>
  <si>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</si>
  <si>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</si>
  <si>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</si>
  <si>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</si>
  <si>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</si>
  <si>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</si>
  <si>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</si>
  <si>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</si>
  <si>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</si>
  <si>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</si>
  <si>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</si>
  <si>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</si>
  <si>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</si>
  <si>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</si>
  <si>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</si>
  <si>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</si>
  <si>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</si>
  <si>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</si>
  <si>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</si>
  <si>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</si>
  <si>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</si>
  <si>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</si>
  <si>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</si>
  <si>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</si>
  <si>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</si>
  <si>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</si>
  <si>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</si>
  <si>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</si>
  <si>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</si>
  <si>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</si>
  <si>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</si>
  <si>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</si>
  <si>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</si>
  <si>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</si>
  <si>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</si>
  <si>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</si>
  <si>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</si>
  <si>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</si>
  <si>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</si>
  <si>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</si>
  <si>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</si>
  <si>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</si>
  <si>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</si>
  <si>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</si>
  <si>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</si>
  <si>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</si>
  <si>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</si>
  <si>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</si>
  <si>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</si>
  <si>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</si>
  <si>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</si>
  <si>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</si>
  <si>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</si>
  <si>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</si>
  <si>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</si>
  <si>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</si>
  <si>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</si>
  <si>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</si>
  <si>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</si>
  <si>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</si>
  <si>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</si>
  <si>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</si>
  <si>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</si>
  <si>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</si>
  <si>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</si>
  <si>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</si>
  <si>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</si>
  <si>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</si>
  <si>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</si>
  <si>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</si>
  <si>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</si>
  <si>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</si>
  <si>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</si>
  <si>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</si>
  <si>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</si>
  <si>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</si>
  <si>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</si>
  <si>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</si>
  <si>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</si>
  <si>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</si>
  <si>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</si>
  <si>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</si>
  <si>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</si>
  <si>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</si>
  <si>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</si>
  <si>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</si>
  <si>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</si>
  <si>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</si>
  <si>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</si>
  <si>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</si>
  <si>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</si>
  <si>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</si>
  <si>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</si>
  <si>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</si>
  <si>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</si>
  <si>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</si>
  <si>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</si>
  <si>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</si>
  <si>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</si>
  <si>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</si>
  <si>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</si>
  <si>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</si>
  <si>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</si>
  <si>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</si>
  <si>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</si>
  <si>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</si>
  <si>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</si>
  <si>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</si>
  <si>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</si>
  <si>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</si>
  <si>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</si>
  <si>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</si>
  <si>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</si>
  <si>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</si>
  <si>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</si>
  <si>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</si>
  <si>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</si>
  <si>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</si>
  <si>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</si>
  <si>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</si>
  <si>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</si>
  <si>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</si>
  <si>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</si>
  <si>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</si>
  <si>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</si>
  <si>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</si>
  <si>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</si>
  <si>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</si>
  <si>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</si>
  <si>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</si>
  <si>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</si>
  <si>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</si>
  <si>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</si>
  <si>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</si>
  <si>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</si>
  <si>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</si>
  <si>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</si>
  <si>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</si>
  <si>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</si>
  <si>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</si>
  <si>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</si>
  <si>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</si>
  <si>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</si>
  <si>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</si>
  <si>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</si>
  <si>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</si>
  <si>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</si>
  <si>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</si>
  <si>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</si>
  <si>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</si>
  <si>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</si>
  <si>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</si>
  <si>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</si>
  <si>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</si>
  <si>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</si>
  <si>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</si>
  <si>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</si>
  <si>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</si>
  <si>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</si>
  <si>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</si>
  <si>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</si>
  <si>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</si>
  <si>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</si>
  <si>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</si>
  <si>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</si>
  <si>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</si>
  <si>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</si>
  <si>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</si>
  <si>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</si>
  <si>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</si>
  <si>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</si>
  <si>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</si>
  <si>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</si>
  <si>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</si>
  <si>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</si>
  <si>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</si>
  <si>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</si>
  <si>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</si>
  <si>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</si>
  <si>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</si>
  <si>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</si>
  <si>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</si>
  <si>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</si>
  <si>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</si>
  <si>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</si>
  <si>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</si>
  <si>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</si>
  <si>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</si>
  <si>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</si>
  <si>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</si>
  <si>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</si>
  <si>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</si>
  <si>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</si>
  <si>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</si>
  <si>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</si>
  <si>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</si>
  <si>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</si>
  <si>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</si>
  <si>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</si>
  <si>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</si>
  <si>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</si>
  <si>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</si>
  <si>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</si>
  <si>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</si>
  <si>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</si>
  <si>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</si>
  <si>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</si>
  <si>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</si>
  <si>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</si>
  <si>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</si>
  <si>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</si>
  <si>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</si>
  <si>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</si>
  <si>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</si>
  <si>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</si>
  <si>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</si>
  <si>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</si>
  <si>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</si>
  <si>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</si>
  <si>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</si>
  <si>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</si>
  <si>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</si>
  <si>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</si>
  <si>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</si>
  <si>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</si>
  <si>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</si>
  <si>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</si>
  <si>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</si>
  <si>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</si>
  <si>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</si>
  <si>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</si>
  <si>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</si>
  <si>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</si>
  <si>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</si>
  <si>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</si>
  <si>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</si>
  <si>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</si>
  <si>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</si>
  <si>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</si>
  <si>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</si>
  <si>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</si>
  <si>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</si>
  <si>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</si>
  <si>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</si>
  <si>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</si>
  <si>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</si>
  <si>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</si>
  <si>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</si>
  <si>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</si>
  <si>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</si>
  <si>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</si>
  <si>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</si>
  <si>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</si>
  <si>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</si>
  <si>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</si>
  <si>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</si>
  <si>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</si>
  <si>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</si>
  <si>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</si>
  <si>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</si>
  <si>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</si>
  <si>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</si>
  <si>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</si>
  <si>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</si>
  <si>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</si>
  <si>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</si>
  <si>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</si>
  <si>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</si>
  <si>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</si>
  <si>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</si>
  <si>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</si>
  <si>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</si>
  <si>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</si>
  <si>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</si>
  <si>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</si>
  <si>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</si>
  <si>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</si>
  <si>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</si>
  <si>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</si>
  <si>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</si>
  <si>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</si>
  <si>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</si>
  <si>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</si>
  <si>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</si>
  <si>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</si>
  <si>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</si>
  <si>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</si>
  <si>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</si>
  <si>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</si>
  <si>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</si>
  <si>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</si>
  <si>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</si>
  <si>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</si>
  <si>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</si>
  <si>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</si>
  <si>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</si>
  <si>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</si>
  <si>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</si>
  <si>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</si>
  <si>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</si>
  <si>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</si>
  <si>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</si>
  <si>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</si>
  <si>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</si>
  <si>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</si>
  <si>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</si>
  <si>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</si>
  <si>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</si>
  <si>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</si>
  <si>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</si>
  <si>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</si>
  <si>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</si>
  <si>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</si>
  <si>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</si>
  <si>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</si>
  <si>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</si>
  <si>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</si>
  <si>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</si>
  <si>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</si>
  <si>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</si>
  <si>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</si>
  <si>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</si>
  <si>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</si>
  <si>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</si>
  <si>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</si>
  <si>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</si>
  <si>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</si>
  <si>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</si>
  <si>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</si>
  <si>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</si>
  <si>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</si>
  <si>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</si>
  <si>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</si>
  <si>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</si>
  <si>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</si>
  <si>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</si>
  <si>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</si>
  <si>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</si>
  <si>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</si>
  <si>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</si>
  <si>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</si>
  <si>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</si>
  <si>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</si>
  <si>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</si>
  <si>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</si>
  <si>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</si>
  <si>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</si>
  <si>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</si>
  <si>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</si>
  <si>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</si>
  <si>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</si>
  <si>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</si>
  <si>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</si>
  <si>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</si>
  <si>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</si>
  <si>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</si>
  <si>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</si>
  <si>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</si>
  <si>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</si>
  <si>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</si>
  <si>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</si>
  <si>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</si>
  <si>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</si>
  <si>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</si>
  <si>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</si>
  <si>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</si>
  <si>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</si>
  <si>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</si>
  <si>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</si>
  <si>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</si>
  <si>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</si>
  <si>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</si>
  <si>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</si>
  <si>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</si>
  <si>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</si>
  <si>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</si>
  <si>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</si>
  <si>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</si>
  <si>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</si>
  <si>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</si>
  <si>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</si>
  <si>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</si>
  <si>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</si>
  <si>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</si>
  <si>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</si>
  <si>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</si>
  <si>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</si>
  <si>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</si>
  <si>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</si>
  <si>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</si>
  <si>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</si>
  <si>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</si>
  <si>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</si>
  <si>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</si>
  <si>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</si>
  <si>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</si>
  <si>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</si>
  <si>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</si>
  <si>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</si>
  <si>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</si>
  <si>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</si>
  <si>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</si>
  <si>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</si>
  <si>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</si>
  <si>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</si>
  <si>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</si>
  <si>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</si>
  <si>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</si>
  <si>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</si>
  <si>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</si>
  <si>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</si>
  <si>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</si>
  <si>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</si>
  <si>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</si>
  <si>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</si>
  <si>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</si>
  <si>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</si>
  <si>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</si>
  <si>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</si>
  <si>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</si>
  <si>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</si>
  <si>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</si>
  <si>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</si>
  <si>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</si>
  <si>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</si>
  <si>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</si>
  <si>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</si>
  <si>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</si>
  <si>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</si>
  <si>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</si>
  <si>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</si>
  <si>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</si>
  <si>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</si>
  <si>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</si>
  <si>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</si>
  <si>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</si>
  <si>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</si>
  <si>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</si>
  <si>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</si>
  <si>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</si>
  <si>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</si>
  <si>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</si>
  <si>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</si>
  <si>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</si>
  <si>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</si>
  <si>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</si>
  <si>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</si>
  <si>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</si>
  <si>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</si>
  <si>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</si>
  <si>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</si>
  <si>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</si>
  <si>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</si>
  <si>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</si>
  <si>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</si>
  <si>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</si>
  <si>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</si>
  <si>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</si>
  <si>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</si>
  <si>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</si>
  <si>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</si>
  <si>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</si>
  <si>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</si>
  <si>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</si>
  <si>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</si>
  <si>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</si>
  <si>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</si>
  <si>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</si>
  <si>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</si>
  <si>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</si>
  <si>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</si>
  <si>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</si>
  <si>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</si>
  <si>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</si>
  <si>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</si>
  <si>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</si>
  <si>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</si>
  <si>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</si>
  <si>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</si>
  <si>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</si>
  <si>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</si>
  <si>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</si>
  <si>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</si>
  <si>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</si>
  <si>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</si>
  <si>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</si>
  <si>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</si>
  <si>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</si>
  <si>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</si>
  <si>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</si>
  <si>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</si>
  <si>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</si>
  <si>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</si>
  <si>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</si>
  <si>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</si>
  <si>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</si>
  <si>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</si>
  <si>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</si>
  <si>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</si>
  <si>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</si>
  <si>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</si>
  <si>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</si>
  <si>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</si>
  <si>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</si>
  <si>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</si>
  <si>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</si>
  <si>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</si>
  <si>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</si>
  <si>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</si>
  <si>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</si>
  <si>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</si>
  <si>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</si>
  <si>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</si>
  <si>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</si>
  <si>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</si>
  <si>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</si>
  <si>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</si>
  <si>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</si>
  <si>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</si>
  <si>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</si>
  <si>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</si>
  <si>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</si>
  <si>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</si>
  <si>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</si>
  <si>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</si>
  <si>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</si>
  <si>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</si>
  <si>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</si>
  <si>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</si>
  <si>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</si>
  <si>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</si>
  <si>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</si>
  <si>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</si>
  <si>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</si>
  <si>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</si>
  <si>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</si>
  <si>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</si>
  <si>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</si>
  <si>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</si>
  <si>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</si>
  <si>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</si>
  <si>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</si>
  <si>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</si>
  <si>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</si>
  <si>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</si>
  <si>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</si>
  <si>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</si>
  <si>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</si>
  <si>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</si>
  <si>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</si>
  <si>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</si>
  <si>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</si>
  <si>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</si>
  <si>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</si>
  <si>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</si>
  <si>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</si>
  <si>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</si>
  <si>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</si>
  <si>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</si>
  <si>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</si>
  <si>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</si>
  <si>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</si>
  <si>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</si>
  <si>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</si>
  <si>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</si>
  <si>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</si>
  <si>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</si>
  <si>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</si>
  <si>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</si>
  <si>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</si>
  <si>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</si>
  <si>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</si>
  <si>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</si>
  <si>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</si>
  <si>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</si>
  <si>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</si>
  <si>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</si>
  <si>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</si>
  <si>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</si>
  <si>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</si>
  <si>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</si>
  <si>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</si>
  <si>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</si>
  <si>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</si>
  <si>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</si>
  <si>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</si>
  <si>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</si>
  <si>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</si>
  <si>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</si>
  <si>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</si>
  <si>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</si>
  <si>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</si>
  <si>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</si>
  <si>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</si>
  <si>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</si>
  <si>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</si>
  <si>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</si>
  <si>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</si>
  <si>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</si>
  <si>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</si>
  <si>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</si>
  <si>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</si>
  <si>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</si>
  <si>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</si>
  <si>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</si>
  <si>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</si>
  <si>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</si>
  <si>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</si>
  <si>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</si>
  <si>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</si>
  <si>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</si>
  <si>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</si>
  <si>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</si>
  <si>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</si>
  <si>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</si>
  <si>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</si>
  <si>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</si>
  <si>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</si>
  <si>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</si>
  <si>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</si>
  <si>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</si>
  <si>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</si>
  <si>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</si>
  <si>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</si>
  <si>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</si>
  <si>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</si>
  <si>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</si>
  <si>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</si>
  <si>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</si>
  <si>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</si>
  <si>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</si>
  <si>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</si>
  <si>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</si>
  <si>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</si>
  <si>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</si>
  <si>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</si>
  <si>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</si>
  <si>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</si>
  <si>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</si>
  <si>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</si>
  <si>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</si>
  <si>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</si>
  <si>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</si>
  <si>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</si>
  <si>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</si>
  <si>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</si>
  <si>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</si>
  <si>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</si>
  <si>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</si>
  <si>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</si>
  <si>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</si>
  <si>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</si>
  <si>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</si>
  <si>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</si>
  <si>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</si>
  <si>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</si>
  <si>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</si>
  <si>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</si>
  <si>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</si>
  <si>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</si>
  <si>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</si>
  <si>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</si>
  <si>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</si>
  <si>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</si>
  <si>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</si>
  <si>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</si>
  <si>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</si>
  <si>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</si>
  <si>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</si>
  <si>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</si>
  <si>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</si>
  <si>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</si>
  <si>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</si>
  <si>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</si>
  <si>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</si>
  <si>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</si>
  <si>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</si>
  <si>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</si>
  <si>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</si>
  <si>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</si>
  <si>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</si>
  <si>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</si>
  <si>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</si>
  <si>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</si>
  <si>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</si>
  <si>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</si>
  <si>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</si>
  <si>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</si>
  <si>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</si>
  <si>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</si>
  <si>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</si>
  <si>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</si>
  <si>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</si>
  <si>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</si>
  <si>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</si>
  <si>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</si>
  <si>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</si>
  <si>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</si>
  <si>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</si>
  <si>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</si>
  <si>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</si>
  <si>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</si>
  <si>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</si>
  <si>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</si>
  <si>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</si>
  <si>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</si>
  <si>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</si>
  <si>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</si>
  <si>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</si>
  <si>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</si>
  <si>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</si>
  <si>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</si>
  <si>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</si>
  <si>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</si>
  <si>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</si>
  <si>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</si>
  <si>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</si>
  <si>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</si>
  <si>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</si>
  <si>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</si>
  <si>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</si>
  <si>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</si>
  <si>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</si>
  <si>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</si>
  <si>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</si>
  <si>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</si>
  <si>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</si>
  <si>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</si>
  <si>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</si>
  <si>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</si>
  <si>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</si>
  <si>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</si>
  <si>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</si>
  <si>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</si>
  <si>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</si>
  <si>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</si>
  <si>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</si>
  <si>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</si>
  <si>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</si>
  <si>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</si>
  <si>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</si>
  <si>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</si>
  <si>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</si>
  <si>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</si>
  <si>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</si>
  <si>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</si>
  <si>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</si>
  <si>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</si>
  <si>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</si>
  <si>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</si>
  <si>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</si>
  <si>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</si>
  <si>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</si>
  <si>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</si>
  <si>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</si>
  <si>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</si>
  <si>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</si>
  <si>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</si>
  <si>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</si>
  <si>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</si>
  <si>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</si>
  <si>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</si>
  <si>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</si>
  <si>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</si>
  <si>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</si>
  <si>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</si>
  <si>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</si>
  <si>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</si>
  <si>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</si>
  <si>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</si>
  <si>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</si>
  <si>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</si>
  <si>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</si>
  <si>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</si>
  <si>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</si>
  <si>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</si>
  <si>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</si>
  <si>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</si>
  <si>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</si>
  <si>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</si>
  <si>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</si>
  <si>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</si>
  <si>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</si>
  <si>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</si>
  <si>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</si>
  <si>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</si>
  <si>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</si>
  <si>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</si>
  <si>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</si>
  <si>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</si>
  <si>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</si>
  <si>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</si>
  <si>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</si>
  <si>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</si>
  <si>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</si>
  <si>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</si>
  <si>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</si>
  <si>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</si>
  <si>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</si>
  <si>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</si>
  <si>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</si>
  <si>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</si>
  <si>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</si>
  <si>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</si>
  <si>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</si>
  <si>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</si>
  <si>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</si>
  <si>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</si>
  <si>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</si>
  <si>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</si>
  <si>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</si>
  <si>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</si>
  <si>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</si>
  <si>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</si>
  <si>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</si>
  <si>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</si>
  <si>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</si>
  <si>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</si>
  <si>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</si>
  <si>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</si>
  <si>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</si>
  <si>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</si>
  <si>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</si>
  <si>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</si>
  <si>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</si>
  <si>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</si>
  <si>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</si>
  <si>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</si>
  <si>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</si>
  <si>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</si>
  <si>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</si>
  <si>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</si>
  <si>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</si>
  <si>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</si>
  <si>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</si>
  <si>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</si>
  <si>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</si>
  <si>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</si>
  <si>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</si>
  <si>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</si>
  <si>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</si>
  <si>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</si>
  <si>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</si>
  <si>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</si>
  <si>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</si>
  <si>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</si>
  <si>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</si>
  <si>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</si>
  <si>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</si>
  <si>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</si>
  <si>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</si>
  <si>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</si>
  <si>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</si>
  <si>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</si>
  <si>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</si>
  <si>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</si>
  <si>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</si>
  <si>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</si>
  <si>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</si>
  <si>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</si>
  <si>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</si>
  <si>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</si>
  <si>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</si>
  <si>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</si>
  <si>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</si>
  <si>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</si>
  <si>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</si>
  <si>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</si>
  <si>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</si>
  <si>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</si>
  <si>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</si>
  <si>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</si>
  <si>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</si>
  <si>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</si>
  <si>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</si>
  <si>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</si>
  <si>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</si>
  <si>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</si>
  <si>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</si>
  <si>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</si>
  <si>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</si>
  <si>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</si>
  <si>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</si>
  <si>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</si>
  <si>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</si>
  <si>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</si>
  <si>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</si>
  <si>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</si>
  <si>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</si>
  <si>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</si>
  <si>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</si>
  <si>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</si>
  <si>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</si>
  <si>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</si>
  <si>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</si>
  <si>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</si>
  <si>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</si>
  <si>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</si>
  <si>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</si>
  <si>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</si>
  <si>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</si>
  <si>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</si>
  <si>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</si>
  <si>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</si>
  <si>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</si>
  <si>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</si>
  <si>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</si>
  <si>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</si>
  <si>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</si>
  <si>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</si>
  <si>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</si>
  <si>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</si>
  <si>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</si>
  <si>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</si>
  <si>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</si>
  <si>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</si>
  <si>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</si>
  <si>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</si>
  <si>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</si>
  <si>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</si>
  <si>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</si>
  <si>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</si>
  <si>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</si>
  <si>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</si>
  <si>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</si>
  <si>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</si>
  <si>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</si>
  <si>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</si>
  <si>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</si>
  <si>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</si>
  <si>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</si>
  <si>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</si>
  <si>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</si>
  <si>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</si>
  <si>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</si>
  <si>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</si>
  <si>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</si>
  <si>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</si>
  <si>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</si>
  <si>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</si>
  <si>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</si>
  <si>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</si>
  <si>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</si>
  <si>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</si>
  <si>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</si>
  <si>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</si>
  <si>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</si>
  <si>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</si>
  <si>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</si>
  <si>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</si>
  <si>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</si>
  <si>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</si>
  <si>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</si>
  <si>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</si>
  <si>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</si>
  <si>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</si>
  <si>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</si>
  <si>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</si>
  <si>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</si>
  <si>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</si>
  <si>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</si>
  <si>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</si>
  <si>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</si>
  <si>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</si>
  <si>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</si>
  <si>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</si>
  <si>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</si>
  <si>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</si>
  <si>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</si>
  <si>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</si>
  <si>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</si>
  <si>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</si>
  <si>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</si>
  <si>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</si>
  <si>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</si>
  <si>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</si>
  <si>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</si>
  <si>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</si>
  <si>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</si>
  <si>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</si>
  <si>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</si>
  <si>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</si>
  <si>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</si>
  <si>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</si>
  <si>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</si>
  <si>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</si>
  <si>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</si>
  <si>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</si>
  <si>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</si>
  <si>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</si>
  <si>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</si>
  <si>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</si>
  <si>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</si>
  <si>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</si>
  <si>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</si>
  <si>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</si>
  <si>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</si>
  <si>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</si>
  <si>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</si>
  <si>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</si>
  <si>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</si>
  <si>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</si>
  <si>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</si>
  <si>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</si>
  <si>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</si>
  <si>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</si>
  <si>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</si>
  <si>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</si>
  <si>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</si>
  <si>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</si>
  <si>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</si>
  <si>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</si>
  <si>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</si>
  <si>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</si>
  <si>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</si>
  <si>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</si>
  <si>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</si>
  <si>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</si>
  <si>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</si>
  <si>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</si>
  <si>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</si>
  <si>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</si>
  <si>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</si>
  <si>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</si>
  <si>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</si>
  <si>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</si>
  <si>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</si>
  <si>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</si>
  <si>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</si>
  <si>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</si>
  <si>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</si>
  <si>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</si>
  <si>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</si>
  <si>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</si>
  <si>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</si>
  <si>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</si>
  <si>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</si>
  <si>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</si>
  <si>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</si>
  <si>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</si>
  <si>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</si>
  <si>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</si>
  <si>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</si>
  <si>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</si>
  <si>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</si>
  <si>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</si>
  <si>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</si>
  <si>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</si>
  <si>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</si>
  <si>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</si>
  <si>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</si>
  <si>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</si>
  <si>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</si>
  <si>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</si>
  <si>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</si>
  <si>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</si>
  <si>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</si>
  <si>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</si>
  <si>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</si>
  <si>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</si>
  <si>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</si>
  <si>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</si>
  <si>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</si>
  <si>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</si>
  <si>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</si>
  <si>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</si>
  <si>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</si>
  <si>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</si>
  <si>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</si>
  <si>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</si>
  <si>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</si>
  <si>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</si>
  <si>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</si>
  <si>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</si>
  <si>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</si>
  <si>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</si>
  <si>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</si>
  <si>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</si>
  <si>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</si>
  <si>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</si>
  <si>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</si>
  <si>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</si>
  <si>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</si>
  <si>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</si>
  <si>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</si>
  <si>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</si>
  <si>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</si>
  <si>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</si>
  <si>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</si>
  <si>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</si>
  <si>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</si>
  <si>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</si>
  <si>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</si>
  <si>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</si>
  <si>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</si>
  <si>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</si>
  <si>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</si>
  <si>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</si>
  <si>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</si>
  <si>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</si>
  <si>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</si>
  <si>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</si>
  <si>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</si>
  <si>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</si>
  <si>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</si>
  <si>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</si>
  <si>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</si>
  <si>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</si>
  <si>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</si>
  <si>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</si>
  <si>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</si>
  <si>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</si>
  <si>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</si>
  <si>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</si>
  <si>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</si>
  <si>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</si>
  <si>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</si>
  <si>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</si>
  <si>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</si>
  <si>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</si>
  <si>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</si>
  <si>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</si>
  <si>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</si>
  <si>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</si>
  <si>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</si>
  <si>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</si>
  <si>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</si>
  <si>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</si>
  <si>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</si>
  <si>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</si>
  <si>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</si>
  <si>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</si>
  <si>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</si>
  <si>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</si>
  <si>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</si>
  <si>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</si>
  <si>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</si>
  <si>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</si>
  <si>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</si>
  <si>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</si>
  <si>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</si>
  <si>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</si>
  <si>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</si>
  <si>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</si>
  <si>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</si>
  <si>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</si>
  <si>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</si>
  <si>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</si>
  <si>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</si>
  <si>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</si>
  <si>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</si>
  <si>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</si>
  <si>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</si>
  <si>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</si>
  <si>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</si>
  <si>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</si>
  <si>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</si>
  <si>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</si>
  <si>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</si>
  <si>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</si>
  <si>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</si>
  <si>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</si>
  <si>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</si>
  <si>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</si>
  <si>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</si>
  <si>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</si>
  <si>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</si>
  <si>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</si>
  <si>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</si>
  <si>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</si>
  <si>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</si>
  <si>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</si>
  <si>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</si>
  <si>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</si>
  <si>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</si>
  <si>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</si>
  <si>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</si>
  <si>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</si>
  <si>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</si>
  <si>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</si>
  <si>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</si>
  <si>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</si>
  <si>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</si>
  <si>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</si>
  <si>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</si>
  <si>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</si>
  <si>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</si>
  <si>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</si>
  <si>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</si>
  <si>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</si>
  <si>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</si>
  <si>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</si>
  <si>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</si>
  <si>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</si>
  <si>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</si>
  <si>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</si>
  <si>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</si>
  <si>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</si>
  <si>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</si>
  <si>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</si>
  <si>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</si>
  <si>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</si>
  <si>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</si>
  <si>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</si>
  <si>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</si>
  <si>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</si>
  <si>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</si>
  <si>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</si>
  <si>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</si>
  <si>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</si>
  <si>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</si>
  <si>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</si>
  <si>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</si>
  <si>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</si>
  <si>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</si>
  <si>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</si>
  <si>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</si>
  <si>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</si>
  <si>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</si>
  <si>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</si>
  <si>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</si>
  <si>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</si>
  <si>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</si>
  <si>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</si>
  <si>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</si>
  <si>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</si>
  <si>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</si>
  <si>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</si>
  <si>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</si>
  <si>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</si>
  <si>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</si>
  <si>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</si>
  <si>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</si>
  <si>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</si>
  <si>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</si>
  <si>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</si>
  <si>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</si>
  <si>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</si>
  <si>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</si>
  <si>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</si>
  <si>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</si>
  <si>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</si>
  <si>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</si>
  <si>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</si>
  <si>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</si>
  <si>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</si>
  <si>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</si>
  <si>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</si>
  <si>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</si>
  <si>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</si>
  <si>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</si>
  <si>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</si>
  <si>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</si>
  <si>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</si>
  <si>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</si>
  <si>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</si>
  <si>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</si>
  <si>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</si>
  <si>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</si>
  <si>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</si>
  <si>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</si>
  <si>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</si>
  <si>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</si>
  <si>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</si>
  <si>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</si>
  <si>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</si>
  <si>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</si>
  <si>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</si>
  <si>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</si>
  <si>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</si>
  <si>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</si>
  <si>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</si>
  <si>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</si>
  <si>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</si>
  <si>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</si>
  <si>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</si>
  <si>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</si>
  <si>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</si>
  <si>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</si>
  <si>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</si>
  <si>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</si>
  <si>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</si>
  <si>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</si>
  <si>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</si>
  <si>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</si>
  <si>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</si>
  <si>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</si>
  <si>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</si>
  <si>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</si>
  <si>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</si>
  <si>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</si>
  <si>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</si>
  <si>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</si>
  <si>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</si>
  <si>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</si>
  <si>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</si>
  <si>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</si>
  <si>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</si>
  <si>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</si>
  <si>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</si>
  <si>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</si>
  <si>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</si>
  <si>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</si>
  <si>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</si>
  <si>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</si>
  <si>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</si>
  <si>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</si>
  <si>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</si>
  <si>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</si>
  <si>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</si>
  <si>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</si>
  <si>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</si>
  <si>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</si>
  <si>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</si>
  <si>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</si>
  <si>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</si>
  <si>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</si>
  <si>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</si>
  <si>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</si>
  <si>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</si>
  <si>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</si>
  <si>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</si>
  <si>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</si>
  <si>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</si>
  <si>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</si>
  <si>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</si>
  <si>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</si>
  <si>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</si>
  <si>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</si>
  <si>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</si>
  <si>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</si>
  <si>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</si>
  <si>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</si>
  <si>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</si>
  <si>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</si>
  <si>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</si>
  <si>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</si>
  <si>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</si>
  <si>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</si>
  <si>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</si>
  <si>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</si>
  <si>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</si>
  <si>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</si>
  <si>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</si>
  <si>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</si>
  <si>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</si>
  <si>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</si>
  <si>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</si>
  <si>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</si>
  <si>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</si>
  <si>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</si>
  <si>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</si>
  <si>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</si>
  <si>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</si>
  <si>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</si>
  <si>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</si>
  <si>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</si>
  <si>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</si>
  <si>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</si>
  <si>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</si>
  <si>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</si>
  <si>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</si>
  <si>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</si>
  <si>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</si>
  <si>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</si>
  <si>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</si>
  <si>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</si>
  <si>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</si>
  <si>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</si>
  <si>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</si>
  <si>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</si>
  <si>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</si>
  <si>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</si>
  <si>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</si>
  <si>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</si>
  <si>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</si>
  <si>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</si>
  <si>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</si>
  <si>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</si>
  <si>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</si>
  <si>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</si>
  <si>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</si>
  <si>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</si>
  <si>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</si>
  <si>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</si>
  <si>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</si>
  <si>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</si>
  <si>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</si>
  <si>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</si>
  <si>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</si>
  <si>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</si>
  <si>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</si>
  <si>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</si>
  <si>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</si>
  <si>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</si>
  <si>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</si>
  <si>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</si>
  <si>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</si>
  <si>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</si>
  <si>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</si>
  <si>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</si>
  <si>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</si>
  <si>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</si>
  <si>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</si>
  <si>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</si>
  <si>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</si>
  <si>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</si>
  <si>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</si>
  <si>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</si>
  <si>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</si>
  <si>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</si>
  <si>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</si>
  <si>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</si>
  <si>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</si>
  <si>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</si>
  <si>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</si>
  <si>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</si>
  <si>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</si>
  <si>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</si>
  <si>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</si>
  <si>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</si>
  <si>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</si>
  <si>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</si>
  <si>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</si>
  <si>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</si>
  <si>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</si>
  <si>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</si>
  <si>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</si>
  <si>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</si>
  <si>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</si>
  <si>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</si>
  <si>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</si>
  <si>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</si>
  <si>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</si>
  <si>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</si>
  <si>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</si>
  <si>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</si>
  <si>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</si>
  <si>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</si>
  <si>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</si>
  <si>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</si>
  <si>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</si>
  <si>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</si>
  <si>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</si>
  <si>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</si>
  <si>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</si>
  <si>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</si>
  <si>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</si>
  <si>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</si>
  <si>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</si>
  <si>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</si>
  <si>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</si>
  <si>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</si>
  <si>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</si>
  <si>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</si>
  <si>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</si>
  <si>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</si>
  <si>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</si>
  <si>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</si>
  <si>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</si>
  <si>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</si>
  <si>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</si>
  <si>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</si>
  <si>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</si>
  <si>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</si>
  <si>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</si>
  <si>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</si>
  <si>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</si>
  <si>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</si>
  <si>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</si>
  <si>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</si>
  <si>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</si>
  <si>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</si>
  <si>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</si>
  <si>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</si>
  <si>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</si>
  <si>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</si>
  <si>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</si>
  <si>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</si>
  <si>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</si>
  <si>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</si>
  <si>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</si>
  <si>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</si>
  <si>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</si>
  <si>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</si>
  <si>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</si>
  <si>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</si>
  <si>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</si>
  <si>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</si>
  <si>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</si>
  <si>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</si>
  <si>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</si>
  <si>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</si>
  <si>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</si>
  <si>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</si>
  <si>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</si>
  <si>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</si>
  <si>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</si>
  <si>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</si>
  <si>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</si>
  <si>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</si>
  <si>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</si>
  <si>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</si>
  <si>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</si>
  <si>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</si>
  <si>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</si>
  <si>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</si>
  <si>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</si>
  <si>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</si>
  <si>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</si>
  <si>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</si>
  <si>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</si>
  <si>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</si>
  <si>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</si>
  <si>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</si>
  <si>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</si>
  <si>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</si>
  <si>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</si>
  <si>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</si>
  <si>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</si>
  <si>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</si>
  <si>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</si>
  <si>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</si>
  <si>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</si>
  <si>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</si>
  <si>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</si>
  <si>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</si>
  <si>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</si>
  <si>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</si>
  <si>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</si>
  <si>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</si>
  <si>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</si>
  <si>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</si>
  <si>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</si>
  <si>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</si>
  <si>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</si>
  <si>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</si>
  <si>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</si>
  <si>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</si>
  <si>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</si>
  <si>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</si>
  <si>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</si>
  <si>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</si>
  <si>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</si>
  <si>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</si>
  <si>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</si>
  <si>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</si>
  <si>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</si>
  <si>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</si>
  <si>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</si>
  <si>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</si>
  <si>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</si>
  <si>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</si>
  <si>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</si>
  <si>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</si>
  <si>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</si>
  <si>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</si>
  <si>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</si>
  <si>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</si>
  <si>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</si>
  <si>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</si>
  <si>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</si>
  <si>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</si>
  <si>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</si>
  <si>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</si>
  <si>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</si>
  <si>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</si>
  <si>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</si>
  <si>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</si>
  <si>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</si>
  <si>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</si>
  <si>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</si>
  <si>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</si>
  <si>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</si>
  <si>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</si>
  <si>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</si>
  <si>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</si>
  <si>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</si>
  <si>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</si>
  <si>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</si>
  <si>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</si>
  <si>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</si>
  <si>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</si>
  <si>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</si>
  <si>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</si>
  <si>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</si>
  <si>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</si>
  <si>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</si>
  <si>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</si>
  <si>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</si>
  <si>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</si>
  <si>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</si>
  <si>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</si>
  <si>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</si>
  <si>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</si>
  <si>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</si>
  <si>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</si>
  <si>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</si>
  <si>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</si>
  <si>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</si>
  <si>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</si>
  <si>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</si>
  <si>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</si>
  <si>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</si>
  <si>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</si>
  <si>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</si>
  <si>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</si>
  <si>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</si>
  <si>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</si>
  <si>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</si>
  <si>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</si>
  <si>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</si>
  <si>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</si>
  <si>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</si>
  <si>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</si>
  <si>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</si>
  <si>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</si>
  <si>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</si>
  <si>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</si>
  <si>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</si>
  <si>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</si>
  <si>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</si>
  <si>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</si>
  <si>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</si>
  <si>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</si>
  <si>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</si>
  <si>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</si>
  <si>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</si>
  <si>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</si>
  <si>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</si>
  <si>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</si>
  <si>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</si>
  <si>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</si>
  <si>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</si>
  <si>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</si>
  <si>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</si>
  <si>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</si>
  <si>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</si>
  <si>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</si>
  <si>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</si>
  <si>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</si>
  <si>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</si>
  <si>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</si>
  <si>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</si>
  <si>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</si>
  <si>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</si>
  <si>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</si>
  <si>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</si>
  <si>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</si>
  <si>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</si>
  <si>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</si>
  <si>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</si>
  <si>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</si>
  <si>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</si>
  <si>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</si>
  <si>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</si>
  <si>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</si>
  <si>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</si>
  <si>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</si>
  <si>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</si>
  <si>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</si>
  <si>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</si>
  <si>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</si>
  <si>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</si>
  <si>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</si>
  <si>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</si>
  <si>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</si>
  <si>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</si>
  <si>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</si>
  <si>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</si>
  <si>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</si>
  <si>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</si>
  <si>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</si>
  <si>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</si>
  <si>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</si>
  <si>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</si>
  <si>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</si>
  <si>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</si>
  <si>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</si>
  <si>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</si>
  <si>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</si>
  <si>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</si>
  <si>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</si>
  <si>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</si>
  <si>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</si>
  <si>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</si>
  <si>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</si>
  <si>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</si>
  <si>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</si>
  <si>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</si>
  <si>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</si>
  <si>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</si>
  <si>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</si>
  <si>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</si>
  <si>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</si>
  <si>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</si>
  <si>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</si>
  <si>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</si>
  <si>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</si>
  <si>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</si>
  <si>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</si>
  <si>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</si>
  <si>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</si>
  <si>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</si>
  <si>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</si>
  <si>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</si>
  <si>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</si>
  <si>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</si>
  <si>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</si>
  <si>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</si>
  <si>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</si>
  <si>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</si>
  <si>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</si>
  <si>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</si>
  <si>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</si>
  <si>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</si>
  <si>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</si>
  <si>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</si>
  <si>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</si>
  <si>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</si>
  <si>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</si>
  <si>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</si>
  <si>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</si>
  <si>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</si>
  <si>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</si>
  <si>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</si>
  <si>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</si>
  <si>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</si>
  <si>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</si>
  <si>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</si>
  <si>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</si>
  <si>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</si>
  <si>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</si>
  <si>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</si>
  <si>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</si>
  <si>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</si>
  <si>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</si>
  <si>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</si>
  <si>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</si>
  <si>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</si>
  <si>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</si>
  <si>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</si>
  <si>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</si>
  <si>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</si>
  <si>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</si>
  <si>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</si>
  <si>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</si>
  <si>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</si>
  <si>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</si>
  <si>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</si>
  <si>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</si>
  <si>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</si>
  <si>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</si>
  <si>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</si>
  <si>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</si>
  <si>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</si>
  <si>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</si>
  <si>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</si>
  <si>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</si>
  <si>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</si>
  <si>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</si>
  <si>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</si>
  <si>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</si>
  <si>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</si>
  <si>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</si>
  <si>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</si>
  <si>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</si>
  <si>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</si>
  <si>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</si>
  <si>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</si>
  <si>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</si>
  <si>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</si>
  <si>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</si>
  <si>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</si>
  <si>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</si>
  <si>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</si>
  <si>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</si>
  <si>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</si>
  <si>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</si>
  <si>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</si>
  <si>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</si>
  <si>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</si>
  <si>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</si>
  <si>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</si>
  <si>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</si>
  <si>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</si>
  <si>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</si>
  <si>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</si>
  <si>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</si>
  <si>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</si>
  <si>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</si>
  <si>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</si>
  <si>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</si>
  <si>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</si>
  <si>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</si>
  <si>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</si>
  <si>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</si>
  <si>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</si>
  <si>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</si>
  <si>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</si>
  <si>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</si>
  <si>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</si>
  <si>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</si>
  <si>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</si>
  <si>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</si>
  <si>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</si>
  <si>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</si>
  <si>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</si>
  <si>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</si>
  <si>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</si>
  <si>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</si>
  <si>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</si>
  <si>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</si>
  <si>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</si>
  <si>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</si>
  <si>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</si>
  <si>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</si>
  <si>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</si>
  <si>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</si>
  <si>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</si>
  <si>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</si>
  <si>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</si>
  <si>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</si>
  <si>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</si>
  <si>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</si>
  <si>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</si>
  <si>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</si>
  <si>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</si>
  <si>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</si>
  <si>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</si>
  <si>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</si>
  <si>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</si>
  <si>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</si>
  <si>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</si>
  <si>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</si>
  <si>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</si>
  <si>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</si>
  <si>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</si>
  <si>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</si>
  <si>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</si>
  <si>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</si>
  <si>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</si>
  <si>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</si>
  <si>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</si>
  <si>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</si>
  <si>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</si>
  <si>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</si>
  <si>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</si>
  <si>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</si>
  <si>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</si>
  <si>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</si>
  <si>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</si>
  <si>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</si>
  <si>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</si>
  <si>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</si>
  <si>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</si>
  <si>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</si>
  <si>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</si>
  <si>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</si>
  <si>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</si>
  <si>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</si>
  <si>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</si>
  <si>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</si>
  <si>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</si>
  <si>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</si>
  <si>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</si>
  <si>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</si>
  <si>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</si>
  <si>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</si>
  <si>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</si>
  <si>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</si>
  <si>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</si>
  <si>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</si>
  <si>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</si>
  <si>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</si>
  <si>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</si>
  <si>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</si>
  <si>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</si>
  <si>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</si>
  <si>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</si>
  <si>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</si>
  <si>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</si>
  <si>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</si>
  <si>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</si>
  <si>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</si>
  <si>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</si>
  <si>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</si>
  <si>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</si>
  <si>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</si>
  <si>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</si>
  <si>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</si>
  <si>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</si>
  <si>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</si>
  <si>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</si>
  <si>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</si>
  <si>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</si>
  <si>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</si>
  <si>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</si>
  <si>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</si>
  <si>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</si>
  <si>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</si>
  <si>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</si>
  <si>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</si>
  <si>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</si>
  <si>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</si>
  <si>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</si>
  <si>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</si>
  <si>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</si>
  <si>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</si>
  <si>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</si>
  <si>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</si>
  <si>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</si>
  <si>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</si>
  <si>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</si>
  <si>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</si>
  <si>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</si>
  <si>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</si>
  <si>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</si>
  <si>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</si>
  <si>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</si>
  <si>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</si>
  <si>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</si>
  <si>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</si>
  <si>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</si>
  <si>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</si>
  <si>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</si>
  <si>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</si>
  <si>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</si>
  <si>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</si>
  <si>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</si>
  <si>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</si>
  <si>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</si>
  <si>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</si>
  <si>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</si>
  <si>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</si>
  <si>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</si>
  <si>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</si>
  <si>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</si>
  <si>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</si>
  <si>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</si>
  <si>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</si>
  <si>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</si>
  <si>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</si>
  <si>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</si>
  <si>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</si>
  <si>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</si>
  <si>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</si>
  <si>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</si>
  <si>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</si>
  <si>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</si>
  <si>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</si>
  <si>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</si>
  <si>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</si>
  <si>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</si>
  <si>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</si>
  <si>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</si>
  <si>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</si>
  <si>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</si>
  <si>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</si>
  <si>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</si>
  <si>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</si>
  <si>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</si>
  <si>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</si>
  <si>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</si>
  <si>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</si>
  <si>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</si>
  <si>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</si>
  <si>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</si>
  <si>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</si>
  <si>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</si>
  <si>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</si>
  <si>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</si>
  <si>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</si>
  <si>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</si>
  <si>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</si>
  <si>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</si>
  <si>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</si>
  <si>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</si>
  <si>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</si>
  <si>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</si>
  <si>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</si>
  <si>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</si>
  <si>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</si>
  <si>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</si>
  <si>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</si>
  <si>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</si>
  <si>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</si>
  <si>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</si>
  <si>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</si>
  <si>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</si>
  <si>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</si>
  <si>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</si>
  <si>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</si>
  <si>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</si>
  <si>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</si>
  <si>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</si>
  <si>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</si>
  <si>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</si>
  <si>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</si>
  <si>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</si>
  <si>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</si>
  <si>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</si>
  <si>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</si>
  <si>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</si>
  <si>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</si>
  <si>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</si>
  <si>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</si>
  <si>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</si>
  <si>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</si>
  <si>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</si>
  <si>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</si>
  <si>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</si>
  <si>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</si>
  <si>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</si>
  <si>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</si>
  <si>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</si>
  <si>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</si>
  <si>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</si>
  <si>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</si>
  <si>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</si>
  <si>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</si>
  <si>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</si>
  <si>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</si>
  <si>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</si>
  <si>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</si>
  <si>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</si>
  <si>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</si>
  <si>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</si>
  <si>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</si>
  <si>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</si>
  <si>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</si>
  <si>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</si>
  <si>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</si>
  <si>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</si>
  <si>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</si>
  <si>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</si>
  <si>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</si>
  <si>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</si>
  <si>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</si>
  <si>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</si>
  <si>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</si>
  <si>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</si>
  <si>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</si>
  <si>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</si>
  <si>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</si>
  <si>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</si>
  <si>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</si>
  <si>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</si>
  <si>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</si>
  <si>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</si>
  <si>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</si>
  <si>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</si>
  <si>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</si>
  <si>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</si>
  <si>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</si>
  <si>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</si>
  <si>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</si>
  <si>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</si>
  <si>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</si>
  <si>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</si>
  <si>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</si>
  <si>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</si>
  <si>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</si>
  <si>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</si>
  <si>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</si>
  <si>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</si>
  <si>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</si>
  <si>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</si>
  <si>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</si>
  <si>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</si>
  <si>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</si>
  <si>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</si>
  <si>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</si>
  <si>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</si>
  <si>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</si>
  <si>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</si>
  <si>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</si>
  <si>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</si>
  <si>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</si>
  <si>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</si>
  <si>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</si>
  <si>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</si>
  <si>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</si>
  <si>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</si>
  <si>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</si>
  <si>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</si>
  <si>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</si>
  <si>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</si>
  <si>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</si>
  <si>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</si>
  <si>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</si>
  <si>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</si>
  <si>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</si>
  <si>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</si>
  <si>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</si>
  <si>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</si>
  <si>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</si>
  <si>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</si>
  <si>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</si>
  <si>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</si>
  <si>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</si>
  <si>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</si>
  <si>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</si>
  <si>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</si>
  <si>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</si>
  <si>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</si>
  <si>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</si>
  <si>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</si>
  <si>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</si>
  <si>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</si>
  <si>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</si>
  <si>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</si>
  <si>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</si>
  <si>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</si>
  <si>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</si>
  <si>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</si>
  <si>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</si>
  <si>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</si>
  <si>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</si>
  <si>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</si>
  <si>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</si>
  <si>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</si>
  <si>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</si>
  <si>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</si>
  <si>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</si>
  <si>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</si>
  <si>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</si>
  <si>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</si>
  <si>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</si>
  <si>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</si>
  <si>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</si>
  <si>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</si>
  <si>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</si>
  <si>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</si>
  <si>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</si>
  <si>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</si>
  <si>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</si>
  <si>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</si>
  <si>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</si>
  <si>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</si>
  <si>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</si>
  <si>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</si>
  <si>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</si>
  <si>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</si>
  <si>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</si>
  <si>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</si>
  <si>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</si>
  <si>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</si>
  <si>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</si>
  <si>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</si>
  <si>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</si>
  <si>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</si>
  <si>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</si>
  <si>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</si>
  <si>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</si>
  <si>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</si>
  <si>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</si>
  <si>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</si>
  <si>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</si>
  <si>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</si>
  <si>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</si>
  <si>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</si>
  <si>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</si>
  <si>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</si>
  <si>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</si>
  <si>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</si>
  <si>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</si>
  <si>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</si>
  <si>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</si>
  <si>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</si>
  <si>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</si>
  <si>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</si>
  <si>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</si>
  <si>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</si>
  <si>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</si>
  <si>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</si>
  <si>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</si>
  <si>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</si>
  <si>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</si>
  <si>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</si>
  <si>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</si>
  <si>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</si>
  <si>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</si>
  <si>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</si>
  <si>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</si>
  <si>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</si>
  <si>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</si>
  <si>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</si>
  <si>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</si>
  <si>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</si>
  <si>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</si>
  <si>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</si>
  <si>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</si>
  <si>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</si>
  <si>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</si>
  <si>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</si>
  <si>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</si>
  <si>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</si>
  <si>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</si>
  <si>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</si>
  <si>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</si>
  <si>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</si>
  <si>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</si>
  <si>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</si>
  <si>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</si>
  <si>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</si>
  <si>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</si>
  <si>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</si>
  <si>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</si>
  <si>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</si>
  <si>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</si>
  <si>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</si>
  <si>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</si>
  <si>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</si>
  <si>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</si>
  <si>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</si>
  <si>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</si>
  <si>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</si>
  <si>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</si>
  <si>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</si>
  <si>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</si>
  <si>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</si>
  <si>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</si>
  <si>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</si>
  <si>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</si>
  <si>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</si>
  <si>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</si>
  <si>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</si>
  <si>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</si>
  <si>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</si>
  <si>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</si>
  <si>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</si>
  <si>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</si>
  <si>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</si>
  <si>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</si>
  <si>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</si>
  <si>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</si>
  <si>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</si>
  <si>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</si>
  <si>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</si>
  <si>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</si>
  <si>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</si>
  <si>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</si>
  <si>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</si>
  <si>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</si>
  <si>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</si>
  <si>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</si>
  <si>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</si>
  <si>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</si>
  <si>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</si>
  <si>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</si>
  <si>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</si>
  <si>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</si>
  <si>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</si>
  <si>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</si>
  <si>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</si>
  <si>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</si>
  <si>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</si>
  <si>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</si>
  <si>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</si>
  <si>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</si>
  <si>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</si>
  <si>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</si>
  <si>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</si>
  <si>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</si>
  <si>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</si>
  <si>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</si>
  <si>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</si>
  <si>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</si>
  <si>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</si>
  <si>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</si>
  <si>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</si>
  <si>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</si>
  <si>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</si>
  <si>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</si>
  <si>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</si>
  <si>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</si>
  <si>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</si>
  <si>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</si>
  <si>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</si>
  <si>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</si>
  <si>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</si>
  <si>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</si>
  <si>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</si>
  <si>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</si>
  <si>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</si>
  <si>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</si>
  <si>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</si>
  <si>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</si>
  <si>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</si>
  <si>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</si>
  <si>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</si>
  <si>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</si>
  <si>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</si>
  <si>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</si>
  <si>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</si>
  <si>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</si>
  <si>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</si>
  <si>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</si>
  <si>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</si>
  <si>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</si>
  <si>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</si>
  <si>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</si>
  <si>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</si>
  <si>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</si>
  <si>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</si>
  <si>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</si>
  <si>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</si>
  <si>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</si>
  <si>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</si>
  <si>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</si>
  <si>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</si>
  <si>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</si>
  <si>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</si>
  <si>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</si>
  <si>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</si>
  <si>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</si>
  <si>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</si>
  <si>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</si>
  <si>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</si>
  <si>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</si>
  <si>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</si>
  <si>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</si>
  <si>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</si>
  <si>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</si>
  <si>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</si>
  <si>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</si>
  <si>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</si>
  <si>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</si>
  <si>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</si>
  <si>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</si>
  <si>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</si>
  <si>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</si>
  <si>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</si>
  <si>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</si>
  <si>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</si>
  <si>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</si>
  <si>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</si>
  <si>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</si>
  <si>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</si>
  <si>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</si>
  <si>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</si>
  <si>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</si>
  <si>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</si>
  <si>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</si>
  <si>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</si>
  <si>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</si>
  <si>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</si>
  <si>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</si>
  <si>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</si>
  <si>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</si>
  <si>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</si>
  <si>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</si>
  <si>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</si>
  <si>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</si>
  <si>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</si>
  <si>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</si>
  <si>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</si>
  <si>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</si>
  <si>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</si>
  <si>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</si>
  <si>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</si>
  <si>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</si>
  <si>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</si>
  <si>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</si>
  <si>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</si>
  <si>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</si>
  <si>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</si>
  <si>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</si>
  <si>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</si>
  <si>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</si>
  <si>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</si>
  <si>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</si>
  <si>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</si>
  <si>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</si>
  <si>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</si>
  <si>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</si>
  <si>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</si>
  <si>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</si>
  <si>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</si>
  <si>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</si>
  <si>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</si>
  <si>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</si>
  <si>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</si>
  <si>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</si>
  <si>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</si>
  <si>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</si>
  <si>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</si>
  <si>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</si>
  <si>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</si>
  <si>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</si>
  <si>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</si>
  <si>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</si>
  <si>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</si>
  <si>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</si>
  <si>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</si>
  <si>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</si>
  <si>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</si>
  <si>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</si>
  <si>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</si>
  <si>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</si>
  <si>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</si>
  <si>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</si>
  <si>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</si>
  <si>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</si>
  <si>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</si>
  <si>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</si>
  <si>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</si>
  <si>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</si>
  <si>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</si>
  <si>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</si>
  <si>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</si>
  <si>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</si>
  <si>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</si>
  <si>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</si>
  <si>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</si>
  <si>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</si>
  <si>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</si>
  <si>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</si>
  <si>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</si>
  <si>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</si>
  <si>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</si>
  <si>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</si>
  <si>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</si>
  <si>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</si>
  <si>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</si>
  <si>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</si>
  <si>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</si>
  <si>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</si>
  <si>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</si>
  <si>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</si>
  <si>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</si>
  <si>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</si>
  <si>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</si>
  <si>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</si>
  <si>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</si>
  <si>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</si>
  <si>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</si>
  <si>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</si>
  <si>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</si>
  <si>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</si>
  <si>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</si>
  <si>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</si>
  <si>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</si>
  <si>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</si>
  <si>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</si>
  <si>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</si>
  <si>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</si>
  <si>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</si>
  <si>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</si>
  <si>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</si>
  <si>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</si>
  <si>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</si>
  <si>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</si>
  <si>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</si>
  <si>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</si>
  <si>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</si>
  <si>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</si>
  <si>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</si>
  <si>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</si>
  <si>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</si>
  <si>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</si>
  <si>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</si>
  <si>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</si>
  <si>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</si>
  <si>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</si>
  <si>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</si>
  <si>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</si>
  <si>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</si>
  <si>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</si>
  <si>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</si>
  <si>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</si>
  <si>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</si>
  <si>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</si>
  <si>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</si>
  <si>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</si>
  <si>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</si>
  <si>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</si>
  <si>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</si>
  <si>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</si>
  <si>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</si>
  <si>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</si>
  <si>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</si>
  <si>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</si>
  <si>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</si>
  <si>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</si>
  <si>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</si>
  <si>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</si>
  <si>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</si>
  <si>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</si>
  <si>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</si>
  <si>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</si>
  <si>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</si>
  <si>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</si>
  <si>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</si>
  <si>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</si>
  <si>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</si>
  <si>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</si>
  <si>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</si>
  <si>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</si>
  <si>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</si>
  <si>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</si>
  <si>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</si>
  <si>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</si>
  <si>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</si>
  <si>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</si>
  <si>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</si>
  <si>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</si>
  <si>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</si>
  <si>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</si>
  <si>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</si>
  <si>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</si>
  <si>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</si>
  <si>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</si>
  <si>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</si>
  <si>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</si>
  <si>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</si>
  <si>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</si>
  <si>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</si>
  <si>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</si>
  <si>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</si>
  <si>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</si>
  <si>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</si>
  <si>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</si>
  <si>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</si>
  <si>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</si>
  <si>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</si>
  <si>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</si>
  <si>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</si>
  <si>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</si>
  <si>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</si>
  <si>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</si>
  <si>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</si>
  <si>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</si>
  <si>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</si>
  <si>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</si>
  <si>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</si>
  <si>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</si>
  <si>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</si>
  <si>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</si>
  <si>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</si>
  <si>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</si>
  <si>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</si>
  <si>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</si>
  <si>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</si>
  <si>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</si>
  <si>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</si>
  <si>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</si>
  <si>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</si>
  <si>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</si>
  <si>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</si>
  <si>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</si>
  <si>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</si>
  <si>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</si>
  <si>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</si>
  <si>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</si>
  <si>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</si>
  <si>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</si>
  <si>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</si>
  <si>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</si>
  <si>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</si>
  <si>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</si>
  <si>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</si>
  <si>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</si>
  <si>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</si>
  <si>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</si>
  <si>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</si>
  <si>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</si>
  <si>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</si>
  <si>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</si>
  <si>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</si>
  <si>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</si>
  <si>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</si>
  <si>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</si>
  <si>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</si>
  <si>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</si>
  <si>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</si>
  <si>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</si>
  <si>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</si>
  <si>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</si>
  <si>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</si>
  <si>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</si>
  <si>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</si>
  <si>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</si>
  <si>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</si>
  <si>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</si>
  <si>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</si>
  <si>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</si>
  <si>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</si>
  <si>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</si>
  <si>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</si>
  <si>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</si>
  <si>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</si>
  <si>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</si>
  <si>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</si>
  <si>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</si>
  <si>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</si>
  <si>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</si>
  <si>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</si>
  <si>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</si>
  <si>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</si>
  <si>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</si>
  <si>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</si>
  <si>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</si>
  <si>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</si>
  <si>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</si>
  <si>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</si>
  <si>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</si>
  <si>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</si>
  <si>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</si>
  <si>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</si>
  <si>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</si>
  <si>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</si>
  <si>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</si>
  <si>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</si>
  <si>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</si>
  <si>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</si>
  <si>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</si>
  <si>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</si>
  <si>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</si>
  <si>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</si>
  <si>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</si>
  <si>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</si>
  <si>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</si>
  <si>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</si>
  <si>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</si>
  <si>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</si>
  <si>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</si>
  <si>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</si>
  <si>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</si>
  <si>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</si>
  <si>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</si>
  <si>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</si>
  <si>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</si>
  <si>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</si>
  <si>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</si>
  <si>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</si>
  <si>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</si>
  <si>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</si>
  <si>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</si>
  <si>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</si>
  <si>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</si>
  <si>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</si>
  <si>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</si>
  <si>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</si>
  <si>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</si>
  <si>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</si>
  <si>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</si>
  <si>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</si>
  <si>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</si>
  <si>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</si>
  <si>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</si>
  <si>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</si>
  <si>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</si>
  <si>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</si>
  <si>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</si>
  <si>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</si>
  <si>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</si>
  <si>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</si>
  <si>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</si>
  <si>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</si>
  <si>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</si>
  <si>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</si>
  <si>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</si>
  <si>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</si>
  <si>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</si>
  <si>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</si>
  <si>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</si>
  <si>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</si>
  <si>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</si>
  <si>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</si>
  <si>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</si>
  <si>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</si>
  <si>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</si>
  <si>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</si>
  <si>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</si>
  <si>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</si>
  <si>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</si>
  <si>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</si>
  <si>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</si>
  <si>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</si>
  <si>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</si>
  <si>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</si>
  <si>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</si>
  <si>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</si>
  <si>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</si>
  <si>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</si>
  <si>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</si>
  <si>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</si>
  <si>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</si>
  <si>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</si>
  <si>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</si>
  <si>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</si>
  <si>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</si>
  <si>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</si>
  <si>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</si>
  <si>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</si>
  <si>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</si>
  <si>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</si>
  <si>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</si>
  <si>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</si>
  <si>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</si>
  <si>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</si>
  <si>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</si>
  <si>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</si>
  <si>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</si>
  <si>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</si>
  <si>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</si>
  <si>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</si>
  <si>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</si>
  <si>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</si>
  <si>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</si>
  <si>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</si>
  <si>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</si>
  <si>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</si>
  <si>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</si>
  <si>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</si>
  <si>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</si>
  <si>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</si>
  <si>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</si>
  <si>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</si>
  <si>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</si>
  <si>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</si>
  <si>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</si>
  <si>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</si>
  <si>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</si>
  <si>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</si>
  <si>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</si>
  <si>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</si>
  <si>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</si>
  <si>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</si>
  <si>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</si>
  <si>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</si>
  <si>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</si>
  <si>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</si>
  <si>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</si>
  <si>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</si>
  <si>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</si>
  <si>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</si>
  <si>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</si>
  <si>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</si>
  <si>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</si>
  <si>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</si>
  <si>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</si>
  <si>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</si>
  <si>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</si>
  <si>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</si>
  <si>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</si>
  <si>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</si>
  <si>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</si>
  <si>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</si>
  <si>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</si>
  <si>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</si>
  <si>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</si>
  <si>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</si>
  <si>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</si>
  <si>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</si>
  <si>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</si>
  <si>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</si>
  <si>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</si>
  <si>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</si>
  <si>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</si>
  <si>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</si>
  <si>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</si>
  <si>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</si>
  <si>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</si>
  <si>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</si>
  <si>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</si>
  <si>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</si>
  <si>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</si>
  <si>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</si>
  <si>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</si>
  <si>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</si>
  <si>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</si>
  <si>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</si>
  <si>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</si>
  <si>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</si>
  <si>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</si>
  <si>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</si>
  <si>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</si>
  <si>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</si>
  <si>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</si>
  <si>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</si>
  <si>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</si>
  <si>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</si>
  <si>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</si>
  <si>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</si>
  <si>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</si>
  <si>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</si>
  <si>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</si>
  <si>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</si>
  <si>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</si>
  <si>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</si>
  <si>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</si>
  <si>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</si>
  <si>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</si>
  <si>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</si>
  <si>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</si>
  <si>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</si>
  <si>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</si>
  <si>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</si>
  <si>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</si>
  <si>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</si>
  <si>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</si>
  <si>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</si>
  <si>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</si>
  <si>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</si>
  <si>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</si>
  <si>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</si>
  <si>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</si>
  <si>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</si>
  <si>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</si>
  <si>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</si>
  <si>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</si>
  <si>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</si>
  <si>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</si>
  <si>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</si>
  <si>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</si>
  <si>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</si>
  <si>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</si>
  <si>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</si>
  <si>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</si>
  <si>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</si>
  <si>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</si>
  <si>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</si>
  <si>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</si>
  <si>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</si>
  <si>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</si>
  <si>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</si>
  <si>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</si>
  <si>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</si>
  <si>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</si>
  <si>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</si>
  <si>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</si>
  <si>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</si>
  <si>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</si>
  <si>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</si>
  <si>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</si>
  <si>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</si>
  <si>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</si>
  <si>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</si>
  <si>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</si>
  <si>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</si>
  <si>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</si>
  <si>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</si>
  <si>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</si>
  <si>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</si>
  <si>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</si>
  <si>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</si>
  <si>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</si>
  <si>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</si>
  <si>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</si>
  <si>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</si>
  <si>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</si>
  <si>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</si>
  <si>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</si>
  <si>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</si>
  <si>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</si>
  <si>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</si>
  <si>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</si>
  <si>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</si>
  <si>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</si>
  <si>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</si>
  <si>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</si>
  <si>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</si>
  <si>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</si>
  <si>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</si>
  <si>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</si>
  <si>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</si>
  <si>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</si>
  <si>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</si>
  <si>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</si>
  <si>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</si>
  <si>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</si>
  <si>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</si>
  <si>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</si>
  <si>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</si>
  <si>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</si>
  <si>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</si>
  <si>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</si>
  <si>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</si>
  <si>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</si>
  <si>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</si>
  <si>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</si>
  <si>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</si>
  <si>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</si>
  <si>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</si>
  <si>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</si>
  <si>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</si>
  <si>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</si>
  <si>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</si>
  <si>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</si>
  <si>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</si>
  <si>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</si>
  <si>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</si>
  <si>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</si>
  <si>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</si>
  <si>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</si>
  <si>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</si>
  <si>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</si>
  <si>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</si>
  <si>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</si>
  <si>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</si>
  <si>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</si>
  <si>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</si>
  <si>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</si>
  <si>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</si>
  <si>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</si>
  <si>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</si>
  <si>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</si>
  <si>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</si>
  <si>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</si>
  <si>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</si>
  <si>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</si>
  <si>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</si>
  <si>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</si>
  <si>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</si>
  <si>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</si>
  <si>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</si>
  <si>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</si>
  <si>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</si>
  <si>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</si>
  <si>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</si>
  <si>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</si>
  <si>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</si>
  <si>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</si>
  <si>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</si>
  <si>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</si>
  <si>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</si>
  <si>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</si>
  <si>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</si>
  <si>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</si>
  <si>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</si>
  <si>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</si>
  <si>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</si>
  <si>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</si>
  <si>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</si>
  <si>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</si>
  <si>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</si>
  <si>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</si>
  <si>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</si>
  <si>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</si>
  <si>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</si>
  <si>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</si>
  <si>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</si>
  <si>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</si>
  <si>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</si>
  <si>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</si>
  <si>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</si>
  <si>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</si>
  <si>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</si>
  <si>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</si>
  <si>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</si>
  <si>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</si>
  <si>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</si>
  <si>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</si>
  <si>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</si>
  <si>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</si>
  <si>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</si>
  <si>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</si>
  <si>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</si>
  <si>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</si>
  <si>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</si>
  <si>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</si>
  <si>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</si>
  <si>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</si>
  <si>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</si>
  <si>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</si>
  <si>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</si>
  <si>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</si>
  <si>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</si>
  <si>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</si>
  <si>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</si>
  <si>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</si>
  <si>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</si>
  <si>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</si>
  <si>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</si>
  <si>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</si>
  <si>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</si>
  <si>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</si>
  <si>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</si>
  <si>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</si>
  <si>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</si>
  <si>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</si>
  <si>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</si>
  <si>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</si>
  <si>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</si>
  <si>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</si>
  <si>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</si>
  <si>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</si>
  <si>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</si>
  <si>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</si>
  <si>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</si>
  <si>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</si>
  <si>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</si>
  <si>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</si>
  <si>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</si>
  <si>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</si>
  <si>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</si>
  <si>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</si>
  <si>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</si>
  <si>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</si>
  <si>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</si>
  <si>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</si>
  <si>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</si>
  <si>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</si>
  <si>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</si>
  <si>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</si>
  <si>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</si>
  <si>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</si>
  <si>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</si>
  <si>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</si>
  <si>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</si>
  <si>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</si>
  <si>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</si>
  <si>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</si>
  <si>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</si>
  <si>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</si>
  <si>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</si>
  <si>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</si>
  <si>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</si>
  <si>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</si>
  <si>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</si>
  <si>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</si>
  <si>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</si>
  <si>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</si>
  <si>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</si>
  <si>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</si>
  <si>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</si>
  <si>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</si>
  <si>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</si>
  <si>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</si>
  <si>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</si>
  <si>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</si>
  <si>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</si>
  <si>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</si>
  <si>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</si>
  <si>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</si>
  <si>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</si>
  <si>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</si>
  <si>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</si>
  <si>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</si>
  <si>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</si>
  <si>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</si>
  <si>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</si>
  <si>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</si>
  <si>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</si>
  <si>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</si>
  <si>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</si>
  <si>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</si>
  <si>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</si>
  <si>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</si>
  <si>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</si>
  <si>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</si>
  <si>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</si>
  <si>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</si>
  <si>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</si>
  <si>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</si>
  <si>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</si>
  <si>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</si>
  <si>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</si>
  <si>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</si>
  <si>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</si>
  <si>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</si>
  <si>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</si>
  <si>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</si>
  <si>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</si>
  <si>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</si>
  <si>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</si>
  <si>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</si>
  <si>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</si>
  <si>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</si>
  <si>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</si>
  <si>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</si>
  <si>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</si>
  <si>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</si>
  <si>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</si>
  <si>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</si>
  <si>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</si>
  <si>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</si>
  <si>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</si>
  <si>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</si>
  <si>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</si>
  <si>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</si>
  <si>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</si>
  <si>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</si>
  <si>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</si>
  <si>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</si>
  <si>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</si>
  <si>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</si>
  <si>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</si>
  <si>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</si>
  <si>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</si>
  <si>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</si>
  <si>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</si>
  <si>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</si>
  <si>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</si>
  <si>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</si>
  <si>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</si>
  <si>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</si>
  <si>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</si>
  <si>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</si>
  <si>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</si>
  <si>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</si>
  <si>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</si>
  <si>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</si>
  <si>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</si>
  <si>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</si>
  <si>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</si>
  <si>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</si>
  <si>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</si>
  <si>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</si>
  <si>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</si>
  <si>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</si>
  <si>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</si>
  <si>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</si>
  <si>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</si>
  <si>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</si>
  <si>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</si>
  <si>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</si>
  <si>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</si>
  <si>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</si>
  <si>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</si>
  <si>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</si>
  <si>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</si>
  <si>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</si>
  <si>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</si>
  <si>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</si>
  <si>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</si>
  <si>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</si>
  <si>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</si>
  <si>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</si>
  <si>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</si>
  <si>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</si>
  <si>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</si>
  <si>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</si>
  <si>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</si>
  <si>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</si>
  <si>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</si>
  <si>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</si>
  <si>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</si>
  <si>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</si>
  <si>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</si>
  <si>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</si>
  <si>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</si>
  <si>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</si>
  <si>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</si>
  <si>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</si>
  <si>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</si>
  <si>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</si>
  <si>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</si>
  <si>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</si>
  <si>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</si>
  <si>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</si>
  <si>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</si>
  <si>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</si>
  <si>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</si>
  <si>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</si>
  <si>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</si>
  <si>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</si>
  <si>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</si>
  <si>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</si>
  <si>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</si>
  <si>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</si>
  <si>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</si>
  <si>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</si>
  <si>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</si>
  <si>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</si>
  <si>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</si>
  <si>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</si>
  <si>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</si>
  <si>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</si>
  <si>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</si>
  <si>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</si>
  <si>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</si>
  <si>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</si>
  <si>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</si>
  <si>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</si>
  <si>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</si>
  <si>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</si>
  <si>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</si>
  <si>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</si>
  <si>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</si>
  <si>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</si>
  <si>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</si>
  <si>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</si>
  <si>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</si>
  <si>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</si>
  <si>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</si>
  <si>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</si>
  <si>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</si>
  <si>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</si>
  <si>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</si>
  <si>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</si>
  <si>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</si>
  <si>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</si>
  <si>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</si>
  <si>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</si>
  <si>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</si>
  <si>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</si>
  <si>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</si>
  <si>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</si>
  <si>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</si>
  <si>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</si>
  <si>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</si>
  <si>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</si>
  <si>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</si>
  <si>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</si>
  <si>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</si>
  <si>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</si>
  <si>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</si>
  <si>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</si>
  <si>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</si>
  <si>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</si>
  <si>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</si>
  <si>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</si>
  <si>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</si>
  <si>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</si>
  <si>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</si>
  <si>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</si>
  <si>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</si>
  <si>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</si>
  <si>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</si>
  <si>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</si>
  <si>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</si>
  <si>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</si>
  <si>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</si>
  <si>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</si>
  <si>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</si>
  <si>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</si>
  <si>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</si>
  <si>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</si>
  <si>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</si>
  <si>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</si>
  <si>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</si>
  <si>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</si>
  <si>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</si>
  <si>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</si>
  <si>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</si>
  <si>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</si>
  <si>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</si>
  <si>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</si>
  <si>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</si>
  <si>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</si>
  <si>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</si>
  <si>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</si>
  <si>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</si>
  <si>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</si>
  <si>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</si>
  <si>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</si>
  <si>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</si>
  <si>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</si>
  <si>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</si>
  <si>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</si>
  <si>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</si>
  <si>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</si>
  <si>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</si>
  <si>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</si>
  <si>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</si>
  <si>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</si>
  <si>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</si>
  <si>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</si>
  <si>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</si>
  <si>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</si>
  <si>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</si>
  <si>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</si>
  <si>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</si>
  <si>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</si>
  <si>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</si>
  <si>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</si>
  <si>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</si>
  <si>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</si>
  <si>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</si>
  <si>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</si>
  <si>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</si>
  <si>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</si>
  <si>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</si>
  <si>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</si>
  <si>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</si>
  <si>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</si>
  <si>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</si>
  <si>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</si>
  <si>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</si>
  <si>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</si>
  <si>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</si>
  <si>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</si>
  <si>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</si>
  <si>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</si>
  <si>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</si>
  <si>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</si>
  <si>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</si>
  <si>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</si>
  <si>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</si>
  <si>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</si>
  <si>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</si>
  <si>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</si>
  <si>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</si>
  <si>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</si>
  <si>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</si>
  <si>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</si>
  <si>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</si>
  <si>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</si>
  <si>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</si>
  <si>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</si>
  <si>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</si>
  <si>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</si>
  <si>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</si>
  <si>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</si>
  <si>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</si>
  <si>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</si>
  <si>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</si>
  <si>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</si>
  <si>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</si>
  <si>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</si>
  <si>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</si>
  <si>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</si>
  <si>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</si>
  <si>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</si>
  <si>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</si>
  <si>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</si>
  <si>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</si>
  <si>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</si>
  <si>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</si>
  <si>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</si>
  <si>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</si>
  <si>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</si>
  <si>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</si>
  <si>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</si>
  <si>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</si>
  <si>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</si>
  <si>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</si>
  <si>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</si>
  <si>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</si>
  <si>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</si>
  <si>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</si>
  <si>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</si>
  <si>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</si>
  <si>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</si>
  <si>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</si>
  <si>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</si>
  <si>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</si>
  <si>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</si>
  <si>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</si>
  <si>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</si>
  <si>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</si>
  <si>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</si>
  <si>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</si>
  <si>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</si>
  <si>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</si>
  <si>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</si>
  <si>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</si>
  <si>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</si>
  <si>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</si>
  <si>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</si>
  <si>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</si>
  <si>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</si>
  <si>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</si>
  <si>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</si>
  <si>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</si>
  <si>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</si>
  <si>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</si>
  <si>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</si>
  <si>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</si>
  <si>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</si>
  <si>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</si>
  <si>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</si>
  <si>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</si>
  <si>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</si>
  <si>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</si>
  <si>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</si>
  <si>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</si>
  <si>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</si>
  <si>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</si>
  <si>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</si>
  <si>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</si>
  <si>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</si>
  <si>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</si>
  <si>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</si>
  <si>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</si>
  <si>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</si>
  <si>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</si>
  <si>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</si>
  <si>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</si>
  <si>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</si>
  <si>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</si>
  <si>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</si>
  <si>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</si>
  <si>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</si>
  <si>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</si>
  <si>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</si>
  <si>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</si>
  <si>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</si>
  <si>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</si>
  <si>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</si>
  <si>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</si>
  <si>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</si>
  <si>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</si>
  <si>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</si>
  <si>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</si>
  <si>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</si>
  <si>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</si>
  <si>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</si>
  <si>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</si>
  <si>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</si>
  <si>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</si>
  <si>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</si>
  <si>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</si>
  <si>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</si>
  <si>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</si>
  <si>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</si>
  <si>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</si>
  <si>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</si>
  <si>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</si>
  <si>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</si>
  <si>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</si>
  <si>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</si>
  <si>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</si>
  <si>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</si>
  <si>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</si>
  <si>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</si>
  <si>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</si>
  <si>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</si>
  <si>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</si>
  <si>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</si>
  <si>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</si>
  <si>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</si>
  <si>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</si>
  <si>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</si>
  <si>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</si>
  <si>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</si>
  <si>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</si>
  <si>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</si>
  <si>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</si>
  <si>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</si>
  <si>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</si>
  <si>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</si>
  <si>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</si>
  <si>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</si>
  <si>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</si>
  <si>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</si>
  <si>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</si>
  <si>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</si>
  <si>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</si>
  <si>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</si>
  <si>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</si>
  <si>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</si>
  <si>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</si>
  <si>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</si>
  <si>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</si>
  <si>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</si>
  <si>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</si>
  <si>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</si>
  <si>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</si>
  <si>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</si>
  <si>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</si>
  <si>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</si>
  <si>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</si>
  <si>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</si>
  <si>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</si>
  <si>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</si>
  <si>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</si>
  <si>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</si>
  <si>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</si>
  <si>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</si>
  <si>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</si>
  <si>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</si>
  <si>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</si>
  <si>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</si>
  <si>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</si>
  <si>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</si>
  <si>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</si>
  <si>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</si>
  <si>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</si>
  <si>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</si>
  <si>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</si>
  <si>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</si>
  <si>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</si>
  <si>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</si>
  <si>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</si>
  <si>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</si>
  <si>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</si>
  <si>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</si>
  <si>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</si>
  <si>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</si>
  <si>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</si>
  <si>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</si>
  <si>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</si>
  <si>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</si>
  <si>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</si>
  <si>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</si>
  <si>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</si>
  <si>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</si>
  <si>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</si>
  <si>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</si>
  <si>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</si>
  <si>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</si>
  <si>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</si>
  <si>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</si>
  <si>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</si>
  <si>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</si>
  <si>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</si>
  <si>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</si>
  <si>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</si>
  <si>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</si>
  <si>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</si>
  <si>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</si>
  <si>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</si>
  <si>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</si>
  <si>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</si>
  <si>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</si>
  <si>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</si>
  <si>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</si>
  <si>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</si>
  <si>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</si>
  <si>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</si>
  <si>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</si>
  <si>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</si>
  <si>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</si>
  <si>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</si>
  <si>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</si>
  <si>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</si>
  <si>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</si>
  <si>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</si>
  <si>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</si>
  <si>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</si>
  <si>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</si>
  <si>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</si>
  <si>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</si>
  <si>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</si>
  <si>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</si>
  <si>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</si>
  <si>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</si>
  <si>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</si>
  <si>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</si>
  <si>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</si>
  <si>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</si>
  <si>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</si>
  <si>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</si>
  <si>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</si>
  <si>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</si>
  <si>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</si>
  <si>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</si>
  <si>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</si>
  <si>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</si>
  <si>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</si>
  <si>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</si>
  <si>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</si>
  <si>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</si>
  <si>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</si>
  <si>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</si>
  <si>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</si>
  <si>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</si>
  <si>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</si>
  <si>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</si>
  <si>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</si>
  <si>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</si>
  <si>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</si>
  <si>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</si>
  <si>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</si>
  <si>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</si>
  <si>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</si>
  <si>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</si>
  <si>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</si>
  <si>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</si>
  <si>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</si>
  <si>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</si>
  <si>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</si>
  <si>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</si>
  <si>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</si>
  <si>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</si>
  <si>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</si>
  <si>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</si>
  <si>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</si>
  <si>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</si>
  <si>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</si>
  <si>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</si>
  <si>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</si>
  <si>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</si>
  <si>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</si>
  <si>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</si>
  <si>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</si>
  <si>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</si>
  <si>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</si>
  <si>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</si>
  <si>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</si>
  <si>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</si>
  <si>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</si>
  <si>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</si>
  <si>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</si>
  <si>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</si>
  <si>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</si>
  <si>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</si>
  <si>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</si>
  <si>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</si>
  <si>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</si>
  <si>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</si>
  <si>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</si>
  <si>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</si>
  <si>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</si>
  <si>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</si>
  <si>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</si>
  <si>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</si>
  <si>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</si>
  <si>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</si>
  <si>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</si>
  <si>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</si>
  <si>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</si>
  <si>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</si>
  <si>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</si>
  <si>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</si>
  <si>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</si>
  <si>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</si>
  <si>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</si>
  <si>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</si>
  <si>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</si>
  <si>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</si>
  <si>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</si>
  <si>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</si>
  <si>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</si>
  <si>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</si>
  <si>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</si>
  <si>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</si>
  <si>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</si>
  <si>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</si>
  <si>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</si>
  <si>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</si>
  <si>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</si>
  <si>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</si>
  <si>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</si>
  <si>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</si>
  <si>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</si>
  <si>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</si>
  <si>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</si>
  <si>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</si>
  <si>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</si>
  <si>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</si>
  <si>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</si>
  <si>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</si>
  <si>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</si>
  <si>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</si>
  <si>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</si>
  <si>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</si>
  <si>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</si>
  <si>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</si>
  <si>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</si>
  <si>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</si>
  <si>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</si>
  <si>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</si>
  <si>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</si>
  <si>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</si>
  <si>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</si>
  <si>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</si>
  <si>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</si>
  <si>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</si>
  <si>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</si>
  <si>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</si>
  <si>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</si>
  <si>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</si>
  <si>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</si>
  <si>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</si>
  <si>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</si>
  <si>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</si>
  <si>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</si>
  <si>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</si>
  <si>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</si>
  <si>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</si>
  <si>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</si>
  <si>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</si>
  <si>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</si>
  <si>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</si>
  <si>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</si>
  <si>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</si>
  <si>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</si>
  <si>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</si>
  <si>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</si>
  <si>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</si>
  <si>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</si>
  <si>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</si>
  <si>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</si>
  <si>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</si>
  <si>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</si>
  <si>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</si>
  <si>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</si>
  <si>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</si>
  <si>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</si>
  <si>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</si>
  <si>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</si>
  <si>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</si>
  <si>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</si>
  <si>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</si>
  <si>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</si>
  <si>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</si>
  <si>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</si>
  <si>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</si>
  <si>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</si>
  <si>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</si>
  <si>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</si>
  <si>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</si>
  <si>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</si>
  <si>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</si>
  <si>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</si>
  <si>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</si>
  <si>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</si>
  <si>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</si>
  <si>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</si>
  <si>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</si>
  <si>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</si>
  <si>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</si>
  <si>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</si>
  <si>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</si>
  <si>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</si>
  <si>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</si>
  <si>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</si>
  <si>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</si>
  <si>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</si>
  <si>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</si>
  <si>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</si>
  <si>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</si>
  <si>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</si>
  <si>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</si>
  <si>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</si>
  <si>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</si>
  <si>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</si>
  <si>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</si>
  <si>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</si>
  <si>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</si>
  <si>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</si>
  <si>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</si>
  <si>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</si>
  <si>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</si>
  <si>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</si>
  <si>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</si>
  <si>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</si>
  <si>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</si>
  <si>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</si>
  <si>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</si>
  <si>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</si>
  <si>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</si>
  <si>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</si>
  <si>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</si>
  <si>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</si>
  <si>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</si>
  <si>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</si>
  <si>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</si>
  <si>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</si>
  <si>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</si>
  <si>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</si>
  <si>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</si>
  <si>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</si>
  <si>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</si>
  <si>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</si>
  <si>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</si>
  <si>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</si>
  <si>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</si>
  <si>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</si>
  <si>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</si>
  <si>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</si>
  <si>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</si>
  <si>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</si>
  <si>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</si>
  <si>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</si>
  <si>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</si>
  <si>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</si>
  <si>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</si>
  <si>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</si>
  <si>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</si>
  <si>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</si>
  <si>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</si>
  <si>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</si>
  <si>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</si>
  <si>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</si>
  <si>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</si>
  <si>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</si>
  <si>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</si>
  <si>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</si>
  <si>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</si>
  <si>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</si>
  <si>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</si>
  <si>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</si>
  <si>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</si>
  <si>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</si>
  <si>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</si>
  <si>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</si>
  <si>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</si>
  <si>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</si>
  <si>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</si>
  <si>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</si>
  <si>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</si>
  <si>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</si>
  <si>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</si>
  <si>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</si>
  <si>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</si>
  <si>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</si>
  <si>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</si>
  <si>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</si>
  <si>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</si>
  <si>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</si>
  <si>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</si>
  <si>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</si>
  <si>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</si>
  <si>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</si>
  <si>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</si>
  <si>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</si>
  <si>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</si>
  <si>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</si>
  <si>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</si>
  <si>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</si>
  <si>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</si>
  <si>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</si>
  <si>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</si>
  <si>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</si>
  <si>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</si>
  <si>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</si>
  <si>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</si>
  <si>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</si>
  <si>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</si>
  <si>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</si>
  <si>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</si>
  <si>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</si>
  <si>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</si>
  <si>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</si>
  <si>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</si>
  <si>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</si>
  <si>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</si>
  <si>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</si>
  <si>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</si>
  <si>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</si>
  <si>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</si>
  <si>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</si>
  <si>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</si>
  <si>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</si>
  <si>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</si>
  <si>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</si>
  <si>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</si>
  <si>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</si>
  <si>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</si>
  <si>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</si>
  <si>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</si>
  <si>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</si>
  <si>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</si>
  <si>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</si>
  <si>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</si>
  <si>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</si>
  <si>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</si>
  <si>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</si>
  <si>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</si>
  <si>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</si>
  <si>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</si>
  <si>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</si>
  <si>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</si>
  <si>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</si>
  <si>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</si>
  <si>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</si>
  <si>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</si>
  <si>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</si>
  <si>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</si>
  <si>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</si>
  <si>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</si>
  <si>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</si>
  <si>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</si>
  <si>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</si>
  <si>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</si>
  <si>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</si>
  <si>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</si>
  <si>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</si>
  <si>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</si>
  <si>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</si>
  <si>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</si>
  <si>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</si>
  <si>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</si>
  <si>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</si>
  <si>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</si>
  <si>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</si>
  <si>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</si>
  <si>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</si>
  <si>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</si>
  <si>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</si>
  <si>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</si>
  <si>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</si>
  <si>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</si>
  <si>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</si>
  <si>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</si>
  <si>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</si>
  <si>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</si>
  <si>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</si>
  <si>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</si>
  <si>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</si>
  <si>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</si>
  <si>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</si>
  <si>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</si>
  <si>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</si>
  <si>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</si>
  <si>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</si>
  <si>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</si>
  <si>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</si>
  <si>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</si>
  <si>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</si>
  <si>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</si>
  <si>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</si>
  <si>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</si>
  <si>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</si>
  <si>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</si>
  <si>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</si>
  <si>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</si>
  <si>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</si>
  <si>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</si>
  <si>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</si>
  <si>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</si>
  <si>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</si>
  <si>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</si>
  <si>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</si>
  <si>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</si>
  <si>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</si>
  <si>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</si>
  <si>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</si>
  <si>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</si>
  <si>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</si>
  <si>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</si>
  <si>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</si>
  <si>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</si>
  <si>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</si>
  <si>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</si>
  <si>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</si>
  <si>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</si>
  <si>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</si>
  <si>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</si>
  <si>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</si>
  <si>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</si>
  <si>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</si>
  <si>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</si>
  <si>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</si>
  <si>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</si>
  <si>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</si>
  <si>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</si>
  <si>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</si>
  <si>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</si>
  <si>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</si>
  <si>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</si>
  <si>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</si>
  <si>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</si>
  <si>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</si>
  <si>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</si>
  <si>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</si>
  <si>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</si>
  <si>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</si>
  <si>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</si>
  <si>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</si>
  <si>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</si>
  <si>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</si>
  <si>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</si>
  <si>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</si>
  <si>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</si>
  <si>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</si>
  <si>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</si>
  <si>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</si>
  <si>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</si>
  <si>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</si>
  <si>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</si>
  <si>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</si>
  <si>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</si>
  <si>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</si>
  <si>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</si>
  <si>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</si>
  <si>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</si>
  <si>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</si>
  <si>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</si>
  <si>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</si>
  <si>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</si>
  <si>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</si>
  <si>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</si>
  <si>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</si>
  <si>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</si>
  <si>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</si>
  <si>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</si>
  <si>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</si>
  <si>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</si>
  <si>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</si>
  <si>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</si>
  <si>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</si>
  <si>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</si>
  <si>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</si>
  <si>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</si>
  <si>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</si>
  <si>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</si>
  <si>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</si>
  <si>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</si>
  <si>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</si>
  <si>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</si>
  <si>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</si>
  <si>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</si>
  <si>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</si>
  <si>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</si>
  <si>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</si>
  <si>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</si>
  <si>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</si>
  <si>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</si>
  <si>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</si>
  <si>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</si>
  <si>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</si>
  <si>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</si>
  <si>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</si>
  <si>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</si>
  <si>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</si>
  <si>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</si>
  <si>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</si>
  <si>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</si>
  <si>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</si>
  <si>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</si>
  <si>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</si>
  <si>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</si>
  <si>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</si>
  <si>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</si>
  <si>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</si>
  <si>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</si>
  <si>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</si>
  <si>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</si>
  <si>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</si>
  <si>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</si>
  <si>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</si>
  <si>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</si>
  <si>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</si>
  <si>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</si>
  <si>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</si>
  <si>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</si>
  <si>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</si>
  <si>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</si>
  <si>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</si>
  <si>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</si>
  <si>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</si>
  <si>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</si>
  <si>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</si>
  <si>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</si>
  <si>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</si>
  <si>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</si>
  <si>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</si>
  <si>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</si>
  <si>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</si>
  <si>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</si>
  <si>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</si>
  <si>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</si>
  <si>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</si>
  <si>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</si>
  <si>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</si>
  <si>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</si>
  <si>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</si>
  <si>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</si>
  <si>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</si>
  <si>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</si>
  <si>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</si>
  <si>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</si>
  <si>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</si>
  <si>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</si>
  <si>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</si>
  <si>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</si>
  <si>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</si>
  <si>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</si>
  <si>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</si>
  <si>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</si>
  <si>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</si>
  <si>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</si>
  <si>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</si>
  <si>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</si>
  <si>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</si>
  <si>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</si>
  <si>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</si>
  <si>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</si>
  <si>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</si>
  <si>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</si>
  <si>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</si>
  <si>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</si>
  <si>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</si>
  <si>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</si>
  <si>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</si>
  <si>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</si>
  <si>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</si>
  <si>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</si>
  <si>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</si>
  <si>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</si>
  <si>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</si>
  <si>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</si>
  <si>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</si>
  <si>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</si>
  <si>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</si>
  <si>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</si>
  <si>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</si>
  <si>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</si>
  <si>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</si>
  <si>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</si>
  <si>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</si>
  <si>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</si>
  <si>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</si>
  <si>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</si>
  <si>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</si>
  <si>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</si>
  <si>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</si>
  <si>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</si>
  <si>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</si>
  <si>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</si>
  <si>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</si>
  <si>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</si>
  <si>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</si>
  <si>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</si>
  <si>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</si>
  <si>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</si>
  <si>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</si>
  <si>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</si>
  <si>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</si>
  <si>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</si>
  <si>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</si>
  <si>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</si>
  <si>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</si>
  <si>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</si>
  <si>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</si>
  <si>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</si>
  <si>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</si>
  <si>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</si>
  <si>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</si>
  <si>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</si>
  <si>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</si>
  <si>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</si>
  <si>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</si>
  <si>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</si>
  <si>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</si>
  <si>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</si>
  <si>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</si>
  <si>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</si>
  <si>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</si>
  <si>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</si>
  <si>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</si>
  <si>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</si>
  <si>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</si>
  <si>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</si>
  <si>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</si>
  <si>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</si>
  <si>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</si>
  <si>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</si>
  <si>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</si>
  <si>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</si>
  <si>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</si>
  <si>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</si>
  <si>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</si>
  <si>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</si>
  <si>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</si>
  <si>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</si>
  <si>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</si>
  <si>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</si>
  <si>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</si>
  <si>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</si>
  <si>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</si>
  <si>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</si>
  <si>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</si>
  <si>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</si>
  <si>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</si>
  <si>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</si>
  <si>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</si>
  <si>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</si>
  <si>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</si>
  <si>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</si>
  <si>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</si>
  <si>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</si>
  <si>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</si>
  <si>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</si>
  <si>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</si>
  <si>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</si>
  <si>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</si>
  <si>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</si>
  <si>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</si>
  <si>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</si>
  <si>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</si>
  <si>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</si>
  <si>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</si>
  <si>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</si>
  <si>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</si>
  <si>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</si>
  <si>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</si>
  <si>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</si>
  <si>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</si>
  <si>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</si>
  <si>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</si>
  <si>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</si>
  <si>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</si>
  <si>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</si>
  <si>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</si>
  <si>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</si>
  <si>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</si>
  <si>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</si>
  <si>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</si>
  <si>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</si>
  <si>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</si>
  <si>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</si>
  <si>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</si>
  <si>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</si>
  <si>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</si>
  <si>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</si>
  <si>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</si>
  <si>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</si>
  <si>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</si>
  <si>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</si>
  <si>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</si>
  <si>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</si>
  <si>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</si>
  <si>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</si>
  <si>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</si>
  <si>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</si>
  <si>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</si>
  <si>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</si>
  <si>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</si>
  <si>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</si>
  <si>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</si>
  <si>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</si>
  <si>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</si>
  <si>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</si>
  <si>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</si>
  <si>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</si>
  <si>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</si>
  <si>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</si>
  <si>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</si>
  <si>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</si>
  <si>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</si>
  <si>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</si>
  <si>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</si>
  <si>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</si>
  <si>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</si>
  <si>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</si>
  <si>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</si>
  <si>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</si>
  <si>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</si>
  <si>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</si>
  <si>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</si>
  <si>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</si>
  <si>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</si>
  <si>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</si>
  <si>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</si>
  <si>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</si>
  <si>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</si>
  <si>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</si>
  <si>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</si>
  <si>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</si>
  <si>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</si>
  <si>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</si>
  <si>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</si>
  <si>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</si>
  <si>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</si>
  <si>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</si>
  <si>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</si>
  <si>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</si>
  <si>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</si>
  <si>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</si>
  <si>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</si>
  <si>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</si>
  <si>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</si>
  <si>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</si>
  <si>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</si>
  <si>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</si>
  <si>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</si>
  <si>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</si>
  <si>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</si>
  <si>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</si>
  <si>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</si>
  <si>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</si>
  <si>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</si>
  <si>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</si>
  <si>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</si>
  <si>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</si>
  <si>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</si>
  <si>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</si>
  <si>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</si>
  <si>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</si>
  <si>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</si>
  <si>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</si>
  <si>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</si>
  <si>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</si>
  <si>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</si>
  <si>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</si>
  <si>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</si>
  <si>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</si>
  <si>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</si>
  <si>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</si>
  <si>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</si>
  <si>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</si>
  <si>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</si>
  <si>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</si>
  <si>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</si>
  <si>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</si>
  <si>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</si>
  <si>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</si>
  <si>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</si>
  <si>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</si>
  <si>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</si>
  <si>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</si>
  <si>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</si>
  <si>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</si>
  <si>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</si>
  <si>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</si>
  <si>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</si>
  <si>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</si>
  <si>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</si>
  <si>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</si>
  <si>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</si>
  <si>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</si>
  <si>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</si>
  <si>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</si>
  <si>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</si>
  <si>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</si>
  <si>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</si>
  <si>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</si>
  <si>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</si>
  <si>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</si>
  <si>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</si>
  <si>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</si>
  <si>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</si>
  <si>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</si>
  <si>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</si>
  <si>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</si>
  <si>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</si>
  <si>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</si>
  <si>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</si>
  <si>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</si>
  <si>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</si>
  <si>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</si>
  <si>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</si>
  <si>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</si>
  <si>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</si>
  <si>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</si>
  <si>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</si>
  <si>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</si>
  <si>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</si>
  <si>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</si>
  <si>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</si>
  <si>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</si>
  <si>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</si>
  <si>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</si>
  <si>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</si>
  <si>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</si>
  <si>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</si>
  <si>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</si>
  <si>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</si>
  <si>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</si>
  <si>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</si>
  <si>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</si>
  <si>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</si>
  <si>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</si>
  <si>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</si>
  <si>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</si>
  <si>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</si>
  <si>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</si>
  <si>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</si>
  <si>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</si>
  <si>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</si>
  <si>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</si>
  <si>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</si>
  <si>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</si>
  <si>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</si>
  <si>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</si>
  <si>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</si>
  <si>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</si>
  <si>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</si>
  <si>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</si>
  <si>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</si>
  <si>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</si>
  <si>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</si>
  <si>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</si>
  <si>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</si>
  <si>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</si>
  <si>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</si>
  <si>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</si>
  <si>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</si>
  <si>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</si>
  <si>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</si>
  <si>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</si>
  <si>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</si>
  <si>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</si>
  <si>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</si>
  <si>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</si>
  <si>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</si>
  <si>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</si>
  <si>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</si>
  <si>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</si>
  <si>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</si>
  <si>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</si>
  <si>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</si>
  <si>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</si>
  <si>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</si>
  <si>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</si>
  <si>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</si>
  <si>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</si>
  <si>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</si>
  <si>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</si>
  <si>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</si>
  <si>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</si>
  <si>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</si>
  <si>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</si>
  <si>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</si>
  <si>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</si>
  <si>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</si>
  <si>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</si>
  <si>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</si>
  <si>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</si>
  <si>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</si>
  <si>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</si>
  <si>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</si>
  <si>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</si>
  <si>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</si>
  <si>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</si>
  <si>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</si>
  <si>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</si>
  <si>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</si>
  <si>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</si>
  <si>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</si>
  <si>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</si>
  <si>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</si>
  <si>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</si>
  <si>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</si>
  <si>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</si>
  <si>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</si>
  <si>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</si>
  <si>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</si>
  <si>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</si>
  <si>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</si>
  <si>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</si>
  <si>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</si>
  <si>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</si>
  <si>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</si>
  <si>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</si>
  <si>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</si>
  <si>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</si>
  <si>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</si>
  <si>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</si>
  <si>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</si>
  <si>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</si>
  <si>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</si>
  <si>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</si>
  <si>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</si>
  <si>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</si>
  <si>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</si>
  <si>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</si>
  <si>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</si>
  <si>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</si>
  <si>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</si>
  <si>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</si>
  <si>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</si>
  <si>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</si>
  <si>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</si>
  <si>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</si>
  <si>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</si>
  <si>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</si>
  <si>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</si>
  <si>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</si>
  <si>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</si>
  <si>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</si>
  <si>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</si>
  <si>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</si>
  <si>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</si>
  <si>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</si>
  <si>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</si>
  <si>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</si>
  <si>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</si>
  <si>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</si>
  <si>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</si>
  <si>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</si>
  <si>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</si>
  <si>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</si>
  <si>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</si>
  <si>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</si>
  <si>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</si>
  <si>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</si>
  <si>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</si>
  <si>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</si>
  <si>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</si>
  <si>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</si>
  <si>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</si>
  <si>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</si>
  <si>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</si>
  <si>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</si>
  <si>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</si>
  <si>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</si>
  <si>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</si>
  <si>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</si>
  <si>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</si>
  <si>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</si>
  <si>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</si>
  <si>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</si>
  <si>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</si>
  <si>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</si>
  <si>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</si>
  <si>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</si>
  <si>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</si>
  <si>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</si>
  <si>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</si>
  <si>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</si>
  <si>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</si>
  <si>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</si>
  <si>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</si>
  <si>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</si>
  <si>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</si>
  <si>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</si>
  <si>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</si>
  <si>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</si>
  <si>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</si>
  <si>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</si>
  <si>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</si>
  <si>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</si>
  <si>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</si>
  <si>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</si>
  <si>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</si>
  <si>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</si>
  <si>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</si>
  <si>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</si>
  <si>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</si>
  <si>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</si>
  <si>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</si>
  <si>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</si>
  <si>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</si>
  <si>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</si>
  <si>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</si>
  <si>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</si>
  <si>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</si>
  <si>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</si>
  <si>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</si>
  <si>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</si>
  <si>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</si>
  <si>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</si>
  <si>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</si>
  <si>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</si>
  <si>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</si>
  <si>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</si>
  <si>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</si>
  <si>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</si>
  <si>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</si>
  <si>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</si>
  <si>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</si>
  <si>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</si>
  <si>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</si>
  <si>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</si>
  <si>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</si>
  <si>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</si>
  <si>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</si>
  <si>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</si>
  <si>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</si>
  <si>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</si>
  <si>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</si>
  <si>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</si>
  <si>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</si>
  <si>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</si>
  <si>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</si>
  <si>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</si>
  <si>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</si>
  <si>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</si>
  <si>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</si>
  <si>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</si>
  <si>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</si>
  <si>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</si>
  <si>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</si>
  <si>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</si>
  <si>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</si>
  <si>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</si>
  <si>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</si>
  <si>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</si>
  <si>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</si>
  <si>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</si>
  <si>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</si>
  <si>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</si>
  <si>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</si>
  <si>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</si>
  <si>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</si>
  <si>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</si>
  <si>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</si>
  <si>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</si>
  <si>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</si>
  <si>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</si>
  <si>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</si>
  <si>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</si>
  <si>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</si>
  <si>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</si>
  <si>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</si>
  <si>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</si>
  <si>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</si>
  <si>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</si>
  <si>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</si>
  <si>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</si>
  <si>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</si>
  <si>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</si>
  <si>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</si>
  <si>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</si>
  <si>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</si>
  <si>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</si>
  <si>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</si>
  <si>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</si>
  <si>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</si>
  <si>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</si>
  <si>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</si>
  <si>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</si>
  <si>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</si>
  <si>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</si>
  <si>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</si>
  <si>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</si>
  <si>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</si>
  <si>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</si>
  <si>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</si>
  <si>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</si>
  <si>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</si>
  <si>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</si>
  <si>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</si>
  <si>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</si>
  <si>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</si>
  <si>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</si>
  <si>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</si>
  <si>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</si>
  <si>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</si>
  <si>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</si>
  <si>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</si>
  <si>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</si>
  <si>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</si>
  <si>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</si>
  <si>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</si>
  <si>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</si>
  <si>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</si>
  <si>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</si>
  <si>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</si>
  <si>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</si>
  <si>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</si>
  <si>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</si>
  <si>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</si>
  <si>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</si>
  <si>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</si>
  <si>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</si>
  <si>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</si>
  <si>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</si>
  <si>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</si>
  <si>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</si>
  <si>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</si>
  <si>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</si>
  <si>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</si>
  <si>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</si>
  <si>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</si>
  <si>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</si>
  <si>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</si>
  <si>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</si>
  <si>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</si>
  <si>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</si>
  <si>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</si>
  <si>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</si>
  <si>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</si>
  <si>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</si>
  <si>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</si>
  <si>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</si>
  <si>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</si>
  <si>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</si>
  <si>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</si>
  <si>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</si>
  <si>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</si>
  <si>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</si>
  <si>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</si>
  <si>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</si>
  <si>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</si>
  <si>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</si>
  <si>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</si>
  <si>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</si>
  <si>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</si>
  <si>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</si>
  <si>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</si>
  <si>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</si>
  <si>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</si>
  <si>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</si>
  <si>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</si>
  <si>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</si>
  <si>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</si>
  <si>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</si>
  <si>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</si>
  <si>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</si>
  <si>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</si>
  <si>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</si>
  <si>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</si>
  <si>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</si>
  <si>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</si>
  <si>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</si>
  <si>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</si>
  <si>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</si>
  <si>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</si>
  <si>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</si>
  <si>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</si>
  <si>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</si>
  <si>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</si>
  <si>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</si>
  <si>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</si>
  <si>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</si>
  <si>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</si>
  <si>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</si>
  <si>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</si>
  <si>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</si>
  <si>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</si>
  <si>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</si>
  <si>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</si>
  <si>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</si>
  <si>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</si>
  <si>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</si>
  <si>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</si>
  <si>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</si>
  <si>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</si>
  <si>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</si>
  <si>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</si>
  <si>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</si>
  <si>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</si>
  <si>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</si>
  <si>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</si>
  <si>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</si>
  <si>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</si>
  <si>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</si>
  <si>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</si>
  <si>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</si>
  <si>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</si>
  <si>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</si>
  <si>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</si>
  <si>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</si>
  <si>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</si>
  <si>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</si>
  <si>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</si>
  <si>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</si>
  <si>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</si>
  <si>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</si>
  <si>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</si>
  <si>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</si>
  <si>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</si>
  <si>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</si>
  <si>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</si>
  <si>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</si>
  <si>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</si>
  <si>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</si>
  <si>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</si>
  <si>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</si>
  <si>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</si>
  <si>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</si>
  <si>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</si>
  <si>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</si>
  <si>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</si>
  <si>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</si>
  <si>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</si>
  <si>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</si>
  <si>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</si>
  <si>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</si>
  <si>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</si>
  <si>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</si>
  <si>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</si>
  <si>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</si>
  <si>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</si>
  <si>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</si>
  <si>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</si>
  <si>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</si>
  <si>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</si>
  <si>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</si>
  <si>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</si>
  <si>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</si>
  <si>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</si>
  <si>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</si>
  <si>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</si>
  <si>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</si>
  <si>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</si>
  <si>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</si>
  <si>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</si>
  <si>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</si>
  <si>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</si>
  <si>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</si>
  <si>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</si>
  <si>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</si>
  <si>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</si>
  <si>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</si>
  <si>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</si>
  <si>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</si>
  <si>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</si>
  <si>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</si>
  <si>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</si>
  <si>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</si>
  <si>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</si>
  <si>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</si>
  <si>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</si>
  <si>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</si>
  <si>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</si>
  <si>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</si>
  <si>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</si>
  <si>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</si>
  <si>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</si>
  <si>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</si>
  <si>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</si>
  <si>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</si>
  <si>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</si>
  <si>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</si>
  <si>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</si>
  <si>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</si>
  <si>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</si>
  <si>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</si>
  <si>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</si>
  <si>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</si>
  <si>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</si>
  <si>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</si>
  <si>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</si>
  <si>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</si>
  <si>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</si>
  <si>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</si>
  <si>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</si>
  <si>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</si>
  <si>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</si>
  <si>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</si>
  <si>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</si>
  <si>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</si>
  <si>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</si>
  <si>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</si>
  <si>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</si>
  <si>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</si>
  <si>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</si>
  <si>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</si>
  <si>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</si>
  <si>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</si>
  <si>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</si>
  <si>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</si>
  <si>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</si>
  <si>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</si>
  <si>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</si>
  <si>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</si>
  <si>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</si>
  <si>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</si>
  <si>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</si>
  <si>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</si>
  <si>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</si>
  <si>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</si>
  <si>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</si>
  <si>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</si>
  <si>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</si>
  <si>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</si>
  <si>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</si>
  <si>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</si>
  <si>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</si>
  <si>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</si>
  <si>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</si>
  <si>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</si>
  <si>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</si>
  <si>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</si>
  <si>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</si>
  <si>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</si>
  <si>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</si>
  <si>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</si>
  <si>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</si>
  <si>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</si>
  <si>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</si>
  <si>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</si>
  <si>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</si>
  <si>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</si>
  <si>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</si>
  <si>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</si>
  <si>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</si>
  <si>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</si>
  <si>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</si>
  <si>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</si>
  <si>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</si>
  <si>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</si>
  <si>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</si>
  <si>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</si>
  <si>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</si>
  <si>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</si>
  <si>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</si>
  <si>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</si>
  <si>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</si>
  <si>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</si>
  <si>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</si>
  <si>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</si>
  <si>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</si>
  <si>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</si>
  <si>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</si>
  <si>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</si>
  <si>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</si>
  <si>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</si>
  <si>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</si>
  <si>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</si>
  <si>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</si>
  <si>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</si>
  <si>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</si>
  <si>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</si>
  <si>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</si>
  <si>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</si>
  <si>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</si>
  <si>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</si>
  <si>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</si>
  <si>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</si>
  <si>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</si>
  <si>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</si>
  <si>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</si>
  <si>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</si>
  <si>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</si>
  <si>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</si>
  <si>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</si>
  <si>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</si>
  <si>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</si>
  <si>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</si>
  <si>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</si>
  <si>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</si>
  <si>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</si>
  <si>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</si>
  <si>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</si>
  <si>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</si>
  <si>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</si>
  <si>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</si>
  <si>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</si>
  <si>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</si>
  <si>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</si>
  <si>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</si>
  <si>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</si>
  <si>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</si>
  <si>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</si>
  <si>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</si>
  <si>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</si>
  <si>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</si>
  <si>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</si>
  <si>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</si>
  <si>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</si>
  <si>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</si>
  <si>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</si>
  <si>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</si>
  <si>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</si>
  <si>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</si>
  <si>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</si>
  <si>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</si>
  <si>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</si>
  <si>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</si>
  <si>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</si>
  <si>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</si>
  <si>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</si>
  <si>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</si>
  <si>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</si>
  <si>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</si>
  <si>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</si>
  <si>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</si>
  <si>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</si>
  <si>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</si>
  <si>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</si>
  <si>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</si>
  <si>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</si>
  <si>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</si>
  <si>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</si>
  <si>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</si>
  <si>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</si>
  <si>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</si>
  <si>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</si>
  <si>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</si>
  <si>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</si>
  <si>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</si>
  <si>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</si>
  <si>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</si>
  <si>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</si>
  <si>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</si>
  <si>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</si>
  <si>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</si>
  <si>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</si>
  <si>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</si>
  <si>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</si>
  <si>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</si>
  <si>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</si>
  <si>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</si>
  <si>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</si>
  <si>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</si>
  <si>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</si>
  <si>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</si>
  <si>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</si>
  <si>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</si>
  <si>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</si>
  <si>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</si>
  <si>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</si>
  <si>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</si>
  <si>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</si>
  <si>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</si>
  <si>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</si>
  <si>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</si>
  <si>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</si>
  <si>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</si>
  <si>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</si>
  <si>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</si>
  <si>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</si>
  <si>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</si>
  <si>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</si>
  <si>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</si>
  <si>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</si>
  <si>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</si>
  <si>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</si>
  <si>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</si>
  <si>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</si>
  <si>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</si>
  <si>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</si>
  <si>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</si>
  <si>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</si>
  <si>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</si>
  <si>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</si>
  <si>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</si>
  <si>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</si>
  <si>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</si>
  <si>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</si>
  <si>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</si>
  <si>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</si>
  <si>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</si>
  <si>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</si>
  <si>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</si>
  <si>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</si>
  <si>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</si>
  <si>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</si>
  <si>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</si>
  <si>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</si>
  <si>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</si>
  <si>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</si>
  <si>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</si>
  <si>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</si>
  <si>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</si>
  <si>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</si>
  <si>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</si>
  <si>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</si>
  <si>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</si>
  <si>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</si>
  <si>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</si>
  <si>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</si>
  <si>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</si>
  <si>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</si>
  <si>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</si>
  <si>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</si>
  <si>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</si>
  <si>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</si>
  <si>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</si>
  <si>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</si>
  <si>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</si>
  <si>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</si>
  <si>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</si>
  <si>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</si>
  <si>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</si>
  <si>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</si>
  <si>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</si>
  <si>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</si>
  <si>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</si>
  <si>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</si>
  <si>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</si>
  <si>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</si>
  <si>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</si>
  <si>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</si>
  <si>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</si>
  <si>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</si>
  <si>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</si>
  <si>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</si>
  <si>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</si>
  <si>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</si>
  <si>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</si>
  <si>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</si>
  <si>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</si>
  <si>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</si>
  <si>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</si>
  <si>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</si>
  <si>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</si>
  <si>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</si>
  <si>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</si>
  <si>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</si>
  <si>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</si>
  <si>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</si>
  <si>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</si>
  <si>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</si>
  <si>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</si>
  <si>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</si>
  <si>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</si>
  <si>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</si>
  <si>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</si>
  <si>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</si>
  <si>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</si>
  <si>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</si>
  <si>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</si>
  <si>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</si>
  <si>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</si>
  <si>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</si>
  <si>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</si>
  <si>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</si>
  <si>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</si>
  <si>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</si>
  <si>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</si>
  <si>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</si>
  <si>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</si>
  <si>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</si>
  <si>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</si>
  <si>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</si>
  <si>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</si>
  <si>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</si>
  <si>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</si>
  <si>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</si>
  <si>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</si>
  <si>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</si>
  <si>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</si>
  <si>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</si>
  <si>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</si>
  <si>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</si>
  <si>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</si>
  <si>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</si>
  <si>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</si>
  <si>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</si>
  <si>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</si>
  <si>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</si>
  <si>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</si>
  <si>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</si>
  <si>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</si>
  <si>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</si>
  <si>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</si>
  <si>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</si>
  <si>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</si>
  <si>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</si>
  <si>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</si>
  <si>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</si>
  <si>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</si>
  <si>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</si>
  <si>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</si>
  <si>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</si>
  <si>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</si>
  <si>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</si>
  <si>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</si>
  <si>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</si>
  <si>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</si>
  <si>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</si>
  <si>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</si>
  <si>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</si>
  <si>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</si>
  <si>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</si>
  <si>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</si>
  <si>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</si>
  <si>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</si>
  <si>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</si>
  <si>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</si>
  <si>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</si>
  <si>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</si>
  <si>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</si>
  <si>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</si>
  <si>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</si>
  <si>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</si>
  <si>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</si>
  <si>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</si>
  <si>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</si>
  <si>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</si>
  <si>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</si>
  <si>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</si>
  <si>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</si>
  <si>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</si>
  <si>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</si>
  <si>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</si>
  <si>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</si>
  <si>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</si>
  <si>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</si>
  <si>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</si>
  <si>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</si>
  <si>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</si>
  <si>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</si>
  <si>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</si>
  <si>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</si>
  <si>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</si>
  <si>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</si>
  <si>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</si>
  <si>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</si>
  <si>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</si>
  <si>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</si>
  <si>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</si>
  <si>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</si>
  <si>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</si>
  <si>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</si>
  <si>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</si>
  <si>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</si>
  <si>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</si>
  <si>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</si>
  <si>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</si>
  <si>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</si>
  <si>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</si>
  <si>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</si>
  <si>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</si>
  <si>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</si>
  <si>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</si>
  <si>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</si>
  <si>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</si>
  <si>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</si>
  <si>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</si>
  <si>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</si>
  <si>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</si>
  <si>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</si>
  <si>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</si>
  <si>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</si>
  <si>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</si>
  <si>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</si>
  <si>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</si>
  <si>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</si>
  <si>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</si>
  <si>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</si>
  <si>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</si>
  <si>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</si>
  <si>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</si>
  <si>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</si>
  <si>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</si>
  <si>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</si>
  <si>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</si>
  <si>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</si>
  <si>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</si>
  <si>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</si>
  <si>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</si>
  <si>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</si>
  <si>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</si>
  <si>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</si>
  <si>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</si>
  <si>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</si>
  <si>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</si>
  <si>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</si>
  <si>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</si>
  <si>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</si>
  <si>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</si>
  <si>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</si>
  <si>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</si>
  <si>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</si>
  <si>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</si>
  <si>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</si>
  <si>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</si>
  <si>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</si>
  <si>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</si>
  <si>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</si>
  <si>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</si>
  <si>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</si>
  <si>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</si>
  <si>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</si>
  <si>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</si>
  <si>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</si>
  <si>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</si>
  <si>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</si>
  <si>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</si>
  <si>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</si>
  <si>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</si>
  <si>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</si>
  <si>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</si>
  <si>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</si>
  <si>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</si>
  <si>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</si>
  <si>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</si>
  <si>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</si>
  <si>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</si>
  <si>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</si>
  <si>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</si>
  <si>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</si>
  <si>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</si>
  <si>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</si>
  <si>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</si>
  <si>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</si>
  <si>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</si>
  <si>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</si>
  <si>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</si>
  <si>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</si>
  <si>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</si>
  <si>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</si>
  <si>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</si>
  <si>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</si>
  <si>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</si>
  <si>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</si>
  <si>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</si>
  <si>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</si>
  <si>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</si>
  <si>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</si>
  <si>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</si>
  <si>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</si>
  <si>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</si>
  <si>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</si>
  <si>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</si>
  <si>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</si>
  <si>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</si>
  <si>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</si>
  <si>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</si>
  <si>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</si>
  <si>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</si>
  <si>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</si>
  <si>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</si>
  <si>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</si>
  <si>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</si>
  <si>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</si>
  <si>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</si>
  <si>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</si>
  <si>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</si>
  <si>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</si>
  <si>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</si>
  <si>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</si>
  <si>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</si>
  <si>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</si>
  <si>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</si>
  <si>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</si>
  <si>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</si>
  <si>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</si>
  <si>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</si>
  <si>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</si>
  <si>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</si>
  <si>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</si>
  <si>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</si>
  <si>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</si>
  <si>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</si>
  <si>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</si>
  <si>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</si>
  <si>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</si>
  <si>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</si>
  <si>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</si>
  <si>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</si>
  <si>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</si>
  <si>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</si>
  <si>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</si>
  <si>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</si>
  <si>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</si>
  <si>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</si>
  <si>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</si>
  <si>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</si>
  <si>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</si>
  <si>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</si>
  <si>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</si>
  <si>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</si>
  <si>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</si>
  <si>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</si>
  <si>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</si>
  <si>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</si>
  <si>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</si>
  <si>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</si>
  <si>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</si>
  <si>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</si>
  <si>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</si>
  <si>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</si>
  <si>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</si>
  <si>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</si>
  <si>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</si>
  <si>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</si>
  <si>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</si>
  <si>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</si>
  <si>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</si>
  <si>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</si>
  <si>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</si>
  <si>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</si>
  <si>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</si>
  <si>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</si>
  <si>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</si>
  <si>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</si>
  <si>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</si>
  <si>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</si>
  <si>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</si>
  <si>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</si>
  <si>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</si>
  <si>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</si>
  <si>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</si>
  <si>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</si>
  <si>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</si>
  <si>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</si>
  <si>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</si>
  <si>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</si>
  <si>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</si>
  <si>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</si>
  <si>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</si>
  <si>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</si>
  <si>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</si>
  <si>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</si>
  <si>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</si>
  <si>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</si>
  <si>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</si>
  <si>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</si>
  <si>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</si>
  <si>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</si>
  <si>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</si>
  <si>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</si>
  <si>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</si>
  <si>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</si>
  <si>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</si>
  <si>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</si>
  <si>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</si>
  <si>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</si>
  <si>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</si>
  <si>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</si>
  <si>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</si>
  <si>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</si>
  <si>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</si>
  <si>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</si>
  <si>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</si>
  <si>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</si>
  <si>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</si>
  <si>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</si>
  <si>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</si>
  <si>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</si>
  <si>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</si>
  <si>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</si>
  <si>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</si>
  <si>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</si>
  <si>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</si>
  <si>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</si>
  <si>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</si>
  <si>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</si>
  <si>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</si>
  <si>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</si>
  <si>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</si>
  <si>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</si>
  <si>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</si>
  <si>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</si>
  <si>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</si>
  <si>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</si>
  <si>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</si>
  <si>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</si>
  <si>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</si>
  <si>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</si>
  <si>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</si>
  <si>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</si>
  <si>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</si>
  <si>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</si>
  <si>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</si>
  <si>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</si>
  <si>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</si>
  <si>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</si>
  <si>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</si>
  <si>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</si>
  <si>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</si>
  <si>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</si>
  <si>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</si>
  <si>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</si>
  <si>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</si>
  <si>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</si>
  <si>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</si>
  <si>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</si>
  <si>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</si>
  <si>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</si>
  <si>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</si>
  <si>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</si>
  <si>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</si>
  <si>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</si>
  <si>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</si>
  <si>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</si>
  <si>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</si>
  <si>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</si>
  <si>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</si>
  <si>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</si>
  <si>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</si>
  <si>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</si>
  <si>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</si>
  <si>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</si>
  <si>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</si>
  <si>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</si>
  <si>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</si>
  <si>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</si>
  <si>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</si>
  <si>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</si>
  <si>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</si>
  <si>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</si>
  <si>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</si>
  <si>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</si>
  <si>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</si>
  <si>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</si>
  <si>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</si>
  <si>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</si>
  <si>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</si>
  <si>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</si>
  <si>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</si>
  <si>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</si>
  <si>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</si>
  <si>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</si>
  <si>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</si>
  <si>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</si>
  <si>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</si>
  <si>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</si>
  <si>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</si>
  <si>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</si>
  <si>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</si>
  <si>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</si>
  <si>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</si>
  <si>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</si>
  <si>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</si>
  <si>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</si>
  <si>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</si>
  <si>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</si>
  <si>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</si>
  <si>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</si>
  <si>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</si>
  <si>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</si>
  <si>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</si>
  <si>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</si>
  <si>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</si>
  <si>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</si>
  <si>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</si>
  <si>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</si>
  <si>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</si>
  <si>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</si>
  <si>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</si>
  <si>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</si>
  <si>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</si>
  <si>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</si>
  <si>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</si>
  <si>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</si>
  <si>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</si>
  <si>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</si>
  <si>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</si>
  <si>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</si>
  <si>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</si>
  <si>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</si>
  <si>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</si>
  <si>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</si>
  <si>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</si>
  <si>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</si>
  <si>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</si>
  <si>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</si>
  <si>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</si>
  <si>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</si>
  <si>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</si>
  <si>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</si>
  <si>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</si>
  <si>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</si>
  <si>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</si>
  <si>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</si>
  <si>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</si>
  <si>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</si>
  <si>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</si>
  <si>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</si>
  <si>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</si>
  <si>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</si>
  <si>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</si>
  <si>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</si>
  <si>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</si>
  <si>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</si>
  <si>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</si>
  <si>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</si>
  <si>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</si>
  <si>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</si>
  <si>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</si>
  <si>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</si>
  <si>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</si>
  <si>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</si>
  <si>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</si>
  <si>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</si>
  <si>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</si>
  <si>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</si>
  <si>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</si>
  <si>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</si>
  <si>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</si>
  <si>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</si>
  <si>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</si>
  <si>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</si>
  <si>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</si>
  <si>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</si>
  <si>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</si>
  <si>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</si>
  <si>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</si>
  <si>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</si>
  <si>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</si>
  <si>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</si>
  <si>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</si>
  <si>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</si>
  <si>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</si>
  <si>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</si>
  <si>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</si>
  <si>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</si>
  <si>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</si>
  <si>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</si>
  <si>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</si>
  <si>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</si>
  <si>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</si>
  <si>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</si>
  <si>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</si>
  <si>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</si>
  <si>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</si>
  <si>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</si>
  <si>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</si>
  <si>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</si>
  <si>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</si>
  <si>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</si>
  <si>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</si>
  <si>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</si>
  <si>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</si>
  <si>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</si>
  <si>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</si>
  <si>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</si>
  <si>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</si>
  <si>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</si>
  <si>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</si>
  <si>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</si>
  <si>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</si>
  <si>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</si>
  <si>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</si>
  <si>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</si>
  <si>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</si>
  <si>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</si>
  <si>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</si>
  <si>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</si>
  <si>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</si>
  <si>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</si>
  <si>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</si>
  <si>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</si>
  <si>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</si>
  <si>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</si>
  <si>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</si>
  <si>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</si>
  <si>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</si>
  <si>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</si>
  <si>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</si>
  <si>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</si>
  <si>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</si>
  <si>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</si>
  <si>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</si>
  <si>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</si>
  <si>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</si>
  <si>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</si>
  <si>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</si>
  <si>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</si>
  <si>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</si>
  <si>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</si>
  <si>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</si>
  <si>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</si>
  <si>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</si>
  <si>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</si>
  <si>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</si>
  <si>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</si>
  <si>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</si>
  <si>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</si>
  <si>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</si>
  <si>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</si>
  <si>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</si>
  <si>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</si>
  <si>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</si>
  <si>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</si>
  <si>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</si>
  <si>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</si>
  <si>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</si>
  <si>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</si>
  <si>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</si>
  <si>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</si>
  <si>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</si>
  <si>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</si>
  <si>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</si>
  <si>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</si>
  <si>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</si>
  <si>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</si>
  <si>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</si>
  <si>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</si>
  <si>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</si>
  <si>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</si>
  <si>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</si>
  <si>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</si>
  <si>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</si>
  <si>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</si>
  <si>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</si>
  <si>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</si>
  <si>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</si>
  <si>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</si>
  <si>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</si>
  <si>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</si>
  <si>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</si>
  <si>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</si>
  <si>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</si>
  <si>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</si>
  <si>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</si>
  <si>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</si>
  <si>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</si>
  <si>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</si>
  <si>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</si>
  <si>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</si>
  <si>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</si>
  <si>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</si>
  <si>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</si>
  <si>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</si>
  <si>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</si>
  <si>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</si>
  <si>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</si>
  <si>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</si>
  <si>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</si>
  <si>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</si>
  <si>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</si>
  <si>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</si>
  <si>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</si>
  <si>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</si>
  <si>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</si>
  <si>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</si>
  <si>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</si>
  <si>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</si>
  <si>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</si>
  <si>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</si>
  <si>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</si>
  <si>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</si>
  <si>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</si>
  <si>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</si>
  <si>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</si>
  <si>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</si>
  <si>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</si>
  <si>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</si>
  <si>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</si>
  <si>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</si>
  <si>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</si>
  <si>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</si>
  <si>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</si>
  <si>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</si>
  <si>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</si>
  <si>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</si>
  <si>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</si>
  <si>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</si>
  <si>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</si>
  <si>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</si>
  <si>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</si>
  <si>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</si>
  <si>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</si>
  <si>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</si>
  <si>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</si>
  <si>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</si>
  <si>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</si>
  <si>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</si>
  <si>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</si>
  <si>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</si>
  <si>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</si>
  <si>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</si>
  <si>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</si>
  <si>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</si>
  <si>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</si>
  <si>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</si>
  <si>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</si>
  <si>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</si>
  <si>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</si>
  <si>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</si>
  <si>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</si>
  <si>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</si>
  <si>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</si>
  <si>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</si>
  <si>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</si>
  <si>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</si>
  <si>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</si>
  <si>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</si>
  <si>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</si>
  <si>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</si>
  <si>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</si>
  <si>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</si>
  <si>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</si>
  <si>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</si>
  <si>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</si>
  <si>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</si>
  <si>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</si>
  <si>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</si>
  <si>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</si>
  <si>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</si>
  <si>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</si>
  <si>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</si>
  <si>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</si>
  <si>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</si>
  <si>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</si>
  <si>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</si>
  <si>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</si>
  <si>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</si>
  <si>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</si>
  <si>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</si>
  <si>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</si>
  <si>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</si>
  <si>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</si>
  <si>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</si>
  <si>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</si>
  <si>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</si>
  <si>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</si>
  <si>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</si>
  <si>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</si>
  <si>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</si>
  <si>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</si>
  <si>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</si>
  <si>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</si>
  <si>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</si>
  <si>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</si>
  <si>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</si>
  <si>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</si>
  <si>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</si>
  <si>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</si>
  <si>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</si>
  <si>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</si>
  <si>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</si>
  <si>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</si>
  <si>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</si>
  <si>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</si>
  <si>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</si>
  <si>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</si>
  <si>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</si>
  <si>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</si>
  <si>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</si>
  <si>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</si>
  <si>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</si>
  <si>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</si>
  <si>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</si>
  <si>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</si>
  <si>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</si>
  <si>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</si>
  <si>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</si>
  <si>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</si>
  <si>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</si>
  <si>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</si>
  <si>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</si>
  <si>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</si>
  <si>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</si>
  <si>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</si>
  <si>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</si>
  <si>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</si>
  <si>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</si>
  <si>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</si>
  <si>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</si>
  <si>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</si>
  <si>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</si>
  <si>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</si>
  <si>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</si>
  <si>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</si>
  <si>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</si>
  <si>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</si>
  <si>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</si>
  <si>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</si>
  <si>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</si>
  <si>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</si>
  <si>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</si>
  <si>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</si>
  <si>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</si>
  <si>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</si>
  <si>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</si>
  <si>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</si>
  <si>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</si>
  <si>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</si>
  <si>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</si>
  <si>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</si>
  <si>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</si>
  <si>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</si>
  <si>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</si>
  <si>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</si>
  <si>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</si>
  <si>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</si>
  <si>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</si>
  <si>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</si>
  <si>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</si>
  <si>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</si>
  <si>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</si>
  <si>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</si>
  <si>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</si>
  <si>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</si>
  <si>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</si>
  <si>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</si>
  <si>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</si>
  <si>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</si>
  <si>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</si>
  <si>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</si>
  <si>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</si>
  <si>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</si>
  <si>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</si>
  <si>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</si>
  <si>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</si>
  <si>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</si>
  <si>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</si>
  <si>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</si>
  <si>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</si>
  <si>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</si>
  <si>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</si>
  <si>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</si>
  <si>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</si>
  <si>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</si>
  <si>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</si>
  <si>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</si>
  <si>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</si>
  <si>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</si>
  <si>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</si>
  <si>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</si>
  <si>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</si>
  <si>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</si>
  <si>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</si>
  <si>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</si>
  <si>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</si>
  <si>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</si>
  <si>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</si>
  <si>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</si>
  <si>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</si>
  <si>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</si>
  <si>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</si>
  <si>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</si>
  <si>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</si>
  <si>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</si>
  <si>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</si>
  <si>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</si>
  <si>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</si>
  <si>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</si>
  <si>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</si>
  <si>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</si>
  <si>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</si>
  <si>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</si>
  <si>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</si>
  <si>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</si>
  <si>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</si>
  <si>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</si>
  <si>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</si>
  <si>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</si>
  <si>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</si>
  <si>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</si>
  <si>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</si>
  <si>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</si>
  <si>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</si>
  <si>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</si>
  <si>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</si>
  <si>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</si>
  <si>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</si>
  <si>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</si>
  <si>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</si>
  <si>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</si>
  <si>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</si>
  <si>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</si>
  <si>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</si>
  <si>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</si>
  <si>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</si>
  <si>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</si>
  <si>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</si>
  <si>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</si>
  <si>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</si>
  <si>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</si>
  <si>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</si>
  <si>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</si>
  <si>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</si>
  <si>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</si>
  <si>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</si>
  <si>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</si>
  <si>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</si>
  <si>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</si>
  <si>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</si>
  <si>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</si>
  <si>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</si>
  <si>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</si>
  <si>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</si>
  <si>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</si>
  <si>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</si>
  <si>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</si>
  <si>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</si>
  <si>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</si>
  <si>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</si>
  <si>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</si>
  <si>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</si>
  <si>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</si>
  <si>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</si>
  <si>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</si>
  <si>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</si>
  <si>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</si>
  <si>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</si>
  <si>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</si>
  <si>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</si>
  <si>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</si>
  <si>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</si>
  <si>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</si>
  <si>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</si>
  <si>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</si>
  <si>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</si>
  <si>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</si>
  <si>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</si>
  <si>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</si>
  <si>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</si>
  <si>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</si>
  <si>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</si>
  <si>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</si>
  <si>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</si>
  <si>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</si>
  <si>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</si>
  <si>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</si>
  <si>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</si>
  <si>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</si>
  <si>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</si>
  <si>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</si>
  <si>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</si>
  <si>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</si>
  <si>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</si>
  <si>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</si>
  <si>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</si>
  <si>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</si>
  <si>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</si>
  <si>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</si>
  <si>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</si>
  <si>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</si>
  <si>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</si>
  <si>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</si>
  <si>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</si>
  <si>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</si>
  <si>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</si>
  <si>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</si>
  <si>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</si>
  <si>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</si>
  <si>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</si>
  <si>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</si>
  <si>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</si>
  <si>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</si>
  <si>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</si>
  <si>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</si>
  <si>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</si>
  <si>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</si>
  <si>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</si>
  <si>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</si>
  <si>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</si>
  <si>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</si>
  <si>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</si>
  <si>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</si>
  <si>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</si>
  <si>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</si>
  <si>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</si>
  <si>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</si>
  <si>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</si>
  <si>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</si>
  <si>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</si>
  <si>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</si>
  <si>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</si>
  <si>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</si>
  <si>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</si>
  <si>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</si>
  <si>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</si>
  <si>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</si>
  <si>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</si>
  <si>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</si>
  <si>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</si>
  <si>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</si>
  <si>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</si>
  <si>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</si>
  <si>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</si>
  <si>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</si>
  <si>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</si>
  <si>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</si>
  <si>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</si>
  <si>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</si>
  <si>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</si>
  <si>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</si>
  <si>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</si>
  <si>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</si>
  <si>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</si>
  <si>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</si>
  <si>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</si>
  <si>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</si>
  <si>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</si>
  <si>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</si>
  <si>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</si>
  <si>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</si>
  <si>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</si>
  <si>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</si>
  <si>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</si>
  <si>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</si>
  <si>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</si>
  <si>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</si>
  <si>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</si>
  <si>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</si>
  <si>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</si>
  <si>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</si>
  <si>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</si>
  <si>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</si>
  <si>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</si>
  <si>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</si>
  <si>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</si>
  <si>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</si>
  <si>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</si>
  <si>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</si>
  <si>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</si>
  <si>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</si>
  <si>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</si>
  <si>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</si>
  <si>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</si>
  <si>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</si>
  <si>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</si>
  <si>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</si>
  <si>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</si>
  <si>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</si>
  <si>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</si>
  <si>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</si>
  <si>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</si>
  <si>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</si>
  <si>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</si>
  <si>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</si>
  <si>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</si>
  <si>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</si>
  <si>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</si>
  <si>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</si>
  <si>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</si>
  <si>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</si>
  <si>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</si>
  <si>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</si>
  <si>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</si>
  <si>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</si>
  <si>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</si>
  <si>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</si>
  <si>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</si>
  <si>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</si>
  <si>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</si>
  <si>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</si>
  <si>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</si>
  <si>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</si>
  <si>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</si>
  <si>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</si>
  <si>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</si>
  <si>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</si>
  <si>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</si>
  <si>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</si>
  <si>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</si>
  <si>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</si>
  <si>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</si>
  <si>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</si>
  <si>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</si>
  <si>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</si>
  <si>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</si>
  <si>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</si>
  <si>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</si>
  <si>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</si>
  <si>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</si>
  <si>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</si>
  <si>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</si>
  <si>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</si>
  <si>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</si>
  <si>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</si>
  <si>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</si>
  <si>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</si>
  <si>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</si>
  <si>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</si>
  <si>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</si>
  <si>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</si>
  <si>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</si>
  <si>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</si>
  <si>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</si>
  <si>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</si>
  <si>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</si>
  <si>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</si>
  <si>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</si>
  <si>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</si>
  <si>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</si>
  <si>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</si>
  <si>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</si>
  <si>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</si>
  <si>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</si>
  <si>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</si>
  <si>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</si>
  <si>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</si>
  <si>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</si>
  <si>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</si>
  <si>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</si>
  <si>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</si>
  <si>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</si>
  <si>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</si>
  <si>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</si>
  <si>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</si>
  <si>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</si>
  <si>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</si>
  <si>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</si>
  <si>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</si>
  <si>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</si>
  <si>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</si>
  <si>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</si>
  <si>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</si>
  <si>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</si>
  <si>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</si>
  <si>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</si>
  <si>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</si>
  <si>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</si>
  <si>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</si>
  <si>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</si>
  <si>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</si>
  <si>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</si>
  <si>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</si>
  <si>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</si>
  <si>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</si>
  <si>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</si>
  <si>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</si>
  <si>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</si>
  <si>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</si>
  <si>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</si>
  <si>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</si>
  <si>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</si>
  <si>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</si>
  <si>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</si>
  <si>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</si>
  <si>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</si>
  <si>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</si>
  <si>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</si>
  <si>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</si>
  <si>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</si>
  <si>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</si>
  <si>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</si>
  <si>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</si>
  <si>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</si>
  <si>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</si>
  <si>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</si>
  <si>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</si>
  <si>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</si>
  <si>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</si>
  <si>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</si>
  <si>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</si>
  <si>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</si>
  <si>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</si>
  <si>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</si>
  <si>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</si>
  <si>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</si>
  <si>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</si>
  <si>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</si>
  <si>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</si>
  <si>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</si>
  <si>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</si>
  <si>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</si>
  <si>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</si>
  <si>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</si>
  <si>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</si>
  <si>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</si>
  <si>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</si>
  <si>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</si>
  <si>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</si>
  <si>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</si>
  <si>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</si>
  <si>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</si>
  <si>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</si>
  <si>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</si>
  <si>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</si>
  <si>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</si>
  <si>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</si>
  <si>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</si>
  <si>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</si>
  <si>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</si>
  <si>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</si>
  <si>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</si>
  <si>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</si>
  <si>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</si>
  <si>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</si>
  <si>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</si>
  <si>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</si>
  <si>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</si>
  <si>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</si>
  <si>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</si>
  <si>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</si>
  <si>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</si>
  <si>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</si>
  <si>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</si>
  <si>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</si>
  <si>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</si>
  <si>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</si>
  <si>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</si>
  <si>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</si>
  <si>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</si>
  <si>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</si>
  <si>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</si>
  <si>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</si>
  <si>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</si>
  <si>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</si>
  <si>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</si>
  <si>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</si>
  <si>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</si>
  <si>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</si>
  <si>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</si>
  <si>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</si>
  <si>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</si>
  <si>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</si>
  <si>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</si>
  <si>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</si>
  <si>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</si>
  <si>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</si>
  <si>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</si>
  <si>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</si>
  <si>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</si>
  <si>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</si>
  <si>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</si>
  <si>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</si>
  <si>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</si>
  <si>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</si>
  <si>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</si>
  <si>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</si>
  <si>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</si>
  <si>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</si>
  <si>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</si>
  <si>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</si>
  <si>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</si>
  <si>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</si>
  <si>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</si>
  <si>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</si>
  <si>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</si>
  <si>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</si>
  <si>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</si>
  <si>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</si>
  <si>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</si>
  <si>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</si>
  <si>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</si>
  <si>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</si>
  <si>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</si>
  <si>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</si>
  <si>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</si>
  <si>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</si>
  <si>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</si>
  <si>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</si>
  <si>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</si>
  <si>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</si>
  <si>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</si>
  <si>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</si>
  <si>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</si>
  <si>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</si>
  <si>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</si>
  <si>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</si>
  <si>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</si>
  <si>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</si>
  <si>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</si>
  <si>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</si>
  <si>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</si>
  <si>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</si>
  <si>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</si>
  <si>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</si>
  <si>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</si>
  <si>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</si>
  <si>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</si>
  <si>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</si>
  <si>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</si>
  <si>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</si>
  <si>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</si>
  <si>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</si>
  <si>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</si>
  <si>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</si>
  <si>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</si>
  <si>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</si>
  <si>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</si>
  <si>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</si>
  <si>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</si>
  <si>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</si>
  <si>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</si>
  <si>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</si>
  <si>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</si>
  <si>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</si>
  <si>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</si>
  <si>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</si>
  <si>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</si>
  <si>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</si>
  <si>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</si>
  <si>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</si>
  <si>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</si>
  <si>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</si>
  <si>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</si>
  <si>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</si>
  <si>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</si>
  <si>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</si>
  <si>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</si>
  <si>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</si>
  <si>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</si>
  <si>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</si>
  <si>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</si>
  <si>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</si>
  <si>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</si>
  <si>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</si>
  <si>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</si>
  <si>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</si>
  <si>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</si>
  <si>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</si>
  <si>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</si>
  <si>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</si>
  <si>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</si>
  <si>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</si>
  <si>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</si>
  <si>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</si>
  <si>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</si>
  <si>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</si>
  <si>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</si>
  <si>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</si>
  <si>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</si>
  <si>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</si>
  <si>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</si>
  <si>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</si>
  <si>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</si>
  <si>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</si>
  <si>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</si>
  <si>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</si>
  <si>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</si>
  <si>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</si>
  <si>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</si>
  <si>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</si>
  <si>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</si>
  <si>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</si>
  <si>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</si>
  <si>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</si>
  <si>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</si>
  <si>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</si>
  <si>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</si>
  <si>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</si>
  <si>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</si>
  <si>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</si>
  <si>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</si>
  <si>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</si>
  <si>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</si>
  <si>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</si>
  <si>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</si>
  <si>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</si>
  <si>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</si>
  <si>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</si>
  <si>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</si>
  <si>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</si>
  <si>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</si>
  <si>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</si>
  <si>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</si>
  <si>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</si>
  <si>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</si>
  <si>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</si>
  <si>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</si>
  <si>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</si>
  <si>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</si>
  <si>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</si>
  <si>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</si>
  <si>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</si>
  <si>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</si>
  <si>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</si>
  <si>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</si>
  <si>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</si>
  <si>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</si>
  <si>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</si>
  <si>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</si>
  <si>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</si>
  <si>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</si>
  <si>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</si>
  <si>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</si>
  <si>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</si>
  <si>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</si>
  <si>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</si>
  <si>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</si>
  <si>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</si>
  <si>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</si>
  <si>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</si>
  <si>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</si>
  <si>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</si>
  <si>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</si>
  <si>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</si>
  <si>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</si>
  <si>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</si>
  <si>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</si>
  <si>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</si>
  <si>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</si>
  <si>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</si>
  <si>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</si>
  <si>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</si>
  <si>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</si>
  <si>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</si>
  <si>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</si>
  <si>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</si>
  <si>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</si>
  <si>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</si>
  <si>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</si>
  <si>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</si>
  <si>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</si>
  <si>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</si>
  <si>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</si>
  <si>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</si>
  <si>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</si>
  <si>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</si>
  <si>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</si>
  <si>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</si>
  <si>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</si>
  <si>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</si>
  <si>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</si>
  <si>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</si>
  <si>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</si>
  <si>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</si>
  <si>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</si>
  <si>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</si>
  <si>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</si>
  <si>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</si>
  <si>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</si>
  <si>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</si>
  <si>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</si>
  <si>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</si>
  <si>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</si>
  <si>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</si>
  <si>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</si>
  <si>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</si>
  <si>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</si>
  <si>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</si>
  <si>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</si>
  <si>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</si>
  <si>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</si>
  <si>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</si>
  <si>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</si>
  <si>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</si>
  <si>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</si>
  <si>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</si>
  <si>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</si>
  <si>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</si>
  <si>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</si>
  <si>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</si>
  <si>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</si>
  <si>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</si>
  <si>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</si>
  <si>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</si>
  <si>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</si>
  <si>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</si>
  <si>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</si>
  <si>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</si>
  <si>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</si>
  <si>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</si>
  <si>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</si>
  <si>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</si>
  <si>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</si>
  <si>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</si>
  <si>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</si>
  <si>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</si>
  <si>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</si>
  <si>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</si>
  <si>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</si>
  <si>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</si>
  <si>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</si>
  <si>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</si>
  <si>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</si>
  <si>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</si>
  <si>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</si>
  <si>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</si>
  <si>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</si>
  <si>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</si>
  <si>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</si>
  <si>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</si>
  <si>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</si>
  <si>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</si>
  <si>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</si>
  <si>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</si>
  <si>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</si>
  <si>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</si>
  <si>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</si>
  <si>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</si>
  <si>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</si>
  <si>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</si>
  <si>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</si>
  <si>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</si>
  <si>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</si>
  <si>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</si>
  <si>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</si>
  <si>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</si>
  <si>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</si>
  <si>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</si>
  <si>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</si>
  <si>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</si>
  <si>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</si>
  <si>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</si>
  <si>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</si>
  <si>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</si>
  <si>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</si>
  <si>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</si>
  <si>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</si>
  <si>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</si>
  <si>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</si>
  <si>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</si>
  <si>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</si>
  <si>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</si>
  <si>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</si>
  <si>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</si>
  <si>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</si>
  <si>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</si>
  <si>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</si>
  <si>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</si>
  <si>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</si>
  <si>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</si>
  <si>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</si>
  <si>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</si>
  <si>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</si>
  <si>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</si>
  <si>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</si>
  <si>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</si>
  <si>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</si>
  <si>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</si>
  <si>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</si>
  <si>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</si>
  <si>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</si>
  <si>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</si>
  <si>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</si>
  <si>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</si>
  <si>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</si>
  <si>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</si>
  <si>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</si>
  <si>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</si>
  <si>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</si>
  <si>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</si>
  <si>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</si>
  <si>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</si>
  <si>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</si>
  <si>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</si>
  <si>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</si>
  <si>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</si>
  <si>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</si>
  <si>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</si>
  <si>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</si>
  <si>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</si>
  <si>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</si>
  <si>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</si>
  <si>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</si>
  <si>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</si>
  <si>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</si>
  <si>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</si>
  <si>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</si>
  <si>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</si>
  <si>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</si>
  <si>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</si>
  <si>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</si>
  <si>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</si>
  <si>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</si>
  <si>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</si>
  <si>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</si>
  <si>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</si>
  <si>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</si>
  <si>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</si>
  <si>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</si>
  <si>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</si>
  <si>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</si>
  <si>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</si>
  <si>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</si>
  <si>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</si>
  <si>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</si>
  <si>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</si>
  <si>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</si>
  <si>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</si>
  <si>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</si>
  <si>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</si>
  <si>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</si>
  <si>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</si>
  <si>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</si>
  <si>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</si>
  <si>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</si>
  <si>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</si>
  <si>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</si>
  <si>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</si>
  <si>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</si>
  <si>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</si>
  <si>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</si>
  <si>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</si>
  <si>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</si>
  <si>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</si>
  <si>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</si>
  <si>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</si>
  <si>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</si>
  <si>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</si>
  <si>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</si>
  <si>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</si>
  <si>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</si>
  <si>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</si>
  <si>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</si>
  <si>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</si>
  <si>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</si>
  <si>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</si>
  <si>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</si>
  <si>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</si>
  <si>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</si>
  <si>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</si>
  <si>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</si>
  <si>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</si>
  <si>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</si>
  <si>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</si>
  <si>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</si>
  <si>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</si>
  <si>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</si>
  <si>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</si>
  <si>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</si>
  <si>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</si>
  <si>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</si>
  <si>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</si>
  <si>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</si>
  <si>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</si>
  <si>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</si>
  <si>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</si>
  <si>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</si>
  <si>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</si>
  <si>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</si>
  <si>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</si>
  <si>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</si>
  <si>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</si>
  <si>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</si>
  <si>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</si>
  <si>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</si>
  <si>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</si>
  <si>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</si>
  <si>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</si>
  <si>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</si>
  <si>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</si>
  <si>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</si>
  <si>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</si>
  <si>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</si>
  <si>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</si>
  <si>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</si>
  <si>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</si>
  <si>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</si>
  <si>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</si>
  <si>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</si>
  <si>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</si>
  <si>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</si>
  <si>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</si>
  <si>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</si>
  <si>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</si>
  <si>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</si>
  <si>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</si>
  <si>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</si>
  <si>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</si>
  <si>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</si>
  <si>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</si>
  <si>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</si>
  <si>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</si>
  <si>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</si>
  <si>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</si>
  <si>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</si>
  <si>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</si>
  <si>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</si>
  <si>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</si>
  <si>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</si>
  <si>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</si>
  <si>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</si>
  <si>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</si>
  <si>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</si>
  <si>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</si>
  <si>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</si>
  <si>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</si>
  <si>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</si>
  <si>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</si>
  <si>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</si>
  <si>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</si>
  <si>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</si>
  <si>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</si>
  <si>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</si>
  <si>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</si>
  <si>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</si>
  <si>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</si>
  <si>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</si>
  <si>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</si>
  <si>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</si>
  <si>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</si>
  <si>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</si>
  <si>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</si>
  <si>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</si>
  <si>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</si>
  <si>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</si>
  <si>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</si>
  <si>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</si>
  <si>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</si>
  <si>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</si>
  <si>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</si>
  <si>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</si>
  <si>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</si>
  <si>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</si>
  <si>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</si>
  <si>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</si>
  <si>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</si>
  <si>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</si>
  <si>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</si>
  <si>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</si>
  <si>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</si>
  <si>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</si>
  <si>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</si>
  <si>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</si>
  <si>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</si>
  <si>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</si>
  <si>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</si>
  <si>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</si>
  <si>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</si>
  <si>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</si>
  <si>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</si>
  <si>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</si>
  <si>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</si>
  <si>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</si>
  <si>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</si>
  <si>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</si>
  <si>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</si>
  <si>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</si>
  <si>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</si>
  <si>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</si>
  <si>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</si>
  <si>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</si>
  <si>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</si>
  <si>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</si>
  <si>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</si>
  <si>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</si>
  <si>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</si>
  <si>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</si>
  <si>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</si>
  <si>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</si>
  <si>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</si>
  <si>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</si>
  <si>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</si>
  <si>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</si>
  <si>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</si>
  <si>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</si>
  <si>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</si>
  <si>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</si>
  <si>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</si>
  <si>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</si>
  <si>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</si>
  <si>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</si>
  <si>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</si>
  <si>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</si>
  <si>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</si>
  <si>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</si>
  <si>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</si>
  <si>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</si>
  <si>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</si>
  <si>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</si>
  <si>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</si>
  <si>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</si>
  <si>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</si>
  <si>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</si>
  <si>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</si>
  <si>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</si>
  <si>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</si>
  <si>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</si>
  <si>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</si>
  <si>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</si>
  <si>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</si>
  <si>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</si>
  <si>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</si>
  <si>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</si>
  <si>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</si>
  <si>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</si>
  <si>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</si>
  <si>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</si>
  <si>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</si>
  <si>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</si>
  <si>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</si>
  <si>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</si>
  <si>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</si>
  <si>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</si>
  <si>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</si>
  <si>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</si>
  <si>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</si>
  <si>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</si>
  <si>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</si>
  <si>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</si>
  <si>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</si>
  <si>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</si>
  <si>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</si>
  <si>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</si>
  <si>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</si>
  <si>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</si>
  <si>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</si>
  <si>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</si>
  <si>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</si>
  <si>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</si>
  <si>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</si>
  <si>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</si>
  <si>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</si>
  <si>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</si>
  <si>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</si>
  <si>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</si>
  <si>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</si>
  <si>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</si>
  <si>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</si>
  <si>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</si>
  <si>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</si>
  <si>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</si>
  <si>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</si>
  <si>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</si>
  <si>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</si>
  <si>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</si>
  <si>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</si>
  <si>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</si>
  <si>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</si>
  <si>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</si>
  <si>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</si>
  <si>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</si>
  <si>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</si>
  <si>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</si>
  <si>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</si>
  <si>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</si>
  <si>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</si>
  <si>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</si>
  <si>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</si>
  <si>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</si>
  <si>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</si>
  <si>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</si>
  <si>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</si>
  <si>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</si>
  <si>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</si>
  <si>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</si>
  <si>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</si>
  <si>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</si>
  <si>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</si>
  <si>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</si>
  <si>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</si>
  <si>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</si>
  <si>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</si>
  <si>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</si>
  <si>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</si>
  <si>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</si>
  <si>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</si>
  <si>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</si>
  <si>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</si>
  <si>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</si>
  <si>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</si>
  <si>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</si>
  <si>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</si>
  <si>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</si>
  <si>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</si>
  <si>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</si>
  <si>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</si>
  <si>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</si>
  <si>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</si>
  <si>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</si>
  <si>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</si>
  <si>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</si>
  <si>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</si>
  <si>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</si>
  <si>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</si>
  <si>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</si>
  <si>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</si>
  <si>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</si>
  <si>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</si>
  <si>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</si>
  <si>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</si>
  <si>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</si>
  <si>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</si>
  <si>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</si>
  <si>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</si>
  <si>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</si>
  <si>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</si>
  <si>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</si>
  <si>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</si>
  <si>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</si>
  <si>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</si>
  <si>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</si>
  <si>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</si>
  <si>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</si>
  <si>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</si>
  <si>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</si>
  <si>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</si>
  <si>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</si>
  <si>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</si>
  <si>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</si>
  <si>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</si>
  <si>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</si>
  <si>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</si>
  <si>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</si>
  <si>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</si>
  <si>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</si>
  <si>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</si>
  <si>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</si>
  <si>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</si>
  <si>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</si>
  <si>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</si>
  <si>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</si>
  <si>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</si>
  <si>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</si>
  <si>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</si>
  <si>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</si>
  <si>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</si>
  <si>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</si>
  <si>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</si>
  <si>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</si>
  <si>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</si>
  <si>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</si>
  <si>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</si>
  <si>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</si>
  <si>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</si>
  <si>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</si>
  <si>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</si>
  <si>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</si>
  <si>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</si>
  <si>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</si>
  <si>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</si>
  <si>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</si>
  <si>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</si>
  <si>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</si>
  <si>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</si>
  <si>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</si>
  <si>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</si>
  <si>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</si>
  <si>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</si>
  <si>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</si>
  <si>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</si>
  <si>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</si>
  <si>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</si>
  <si>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</si>
  <si>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</si>
  <si>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</si>
  <si>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</si>
  <si>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</si>
  <si>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</si>
  <si>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</si>
  <si>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</si>
  <si>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</si>
  <si>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</si>
  <si>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</si>
  <si>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</si>
  <si>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</si>
  <si>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</si>
  <si>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</si>
  <si>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</si>
  <si>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</si>
  <si>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</si>
  <si>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</si>
  <si>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</si>
  <si>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</si>
  <si>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</si>
  <si>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</si>
  <si>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</si>
  <si>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</si>
  <si>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</si>
  <si>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</si>
  <si>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</si>
  <si>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</si>
  <si>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</si>
  <si>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</si>
  <si>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</si>
  <si>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</si>
  <si>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</si>
  <si>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</si>
  <si>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</si>
  <si>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</si>
  <si>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</si>
  <si>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</si>
  <si>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</si>
  <si>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</si>
  <si>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</si>
  <si>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</si>
  <si>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</si>
  <si>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</si>
  <si>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</si>
  <si>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</si>
  <si>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</si>
  <si>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</si>
  <si>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</si>
  <si>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</si>
  <si>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</si>
  <si>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</si>
  <si>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</si>
  <si>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</si>
  <si>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</si>
  <si>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</si>
  <si>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</si>
  <si>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</si>
  <si>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</si>
  <si>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</si>
  <si>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</si>
  <si>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</si>
  <si>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</si>
  <si>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</si>
  <si>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</si>
  <si>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</si>
  <si>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</si>
  <si>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</si>
  <si>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</si>
  <si>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</si>
  <si>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</si>
  <si>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</si>
  <si>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</si>
  <si>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</si>
  <si>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</si>
  <si>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</si>
  <si>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</si>
  <si>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</si>
  <si>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</si>
  <si>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</si>
  <si>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</si>
  <si>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</si>
  <si>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</si>
  <si>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</si>
  <si>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</si>
  <si>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</si>
  <si>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</si>
  <si>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</si>
  <si>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</si>
  <si>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</si>
  <si>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</si>
  <si>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</si>
  <si>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</si>
  <si>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</si>
  <si>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</si>
  <si>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</si>
  <si>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</si>
  <si>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</si>
  <si>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</si>
  <si>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</si>
  <si>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</si>
  <si>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</si>
  <si>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</si>
  <si>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</si>
  <si>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</si>
  <si>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</si>
  <si>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</si>
  <si>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</si>
  <si>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</si>
  <si>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</si>
  <si>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</si>
  <si>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</si>
  <si>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</si>
  <si>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</si>
  <si>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</si>
  <si>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</si>
  <si>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</si>
  <si>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</si>
  <si>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</si>
  <si>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</si>
  <si>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</si>
  <si>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</si>
  <si>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</si>
  <si>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</si>
  <si>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</si>
  <si>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</si>
  <si>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</si>
  <si>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</si>
  <si>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</si>
  <si>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</si>
  <si>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</si>
  <si>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</si>
  <si>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</si>
  <si>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</si>
  <si>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</si>
  <si>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</si>
  <si>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</si>
  <si>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</si>
  <si>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</si>
  <si>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</si>
  <si>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</si>
  <si>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</si>
  <si>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</si>
  <si>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</si>
  <si>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</si>
  <si>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</si>
  <si>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</si>
  <si>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</si>
  <si>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</si>
  <si>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</si>
  <si>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</si>
  <si>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</si>
  <si>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</si>
  <si>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</si>
  <si>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</si>
  <si>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</si>
  <si>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</si>
  <si>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</si>
  <si>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</si>
  <si>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</si>
  <si>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</si>
  <si>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</si>
  <si>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</si>
  <si>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</si>
  <si>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</si>
  <si>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</si>
  <si>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</si>
  <si>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</si>
  <si>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</si>
  <si>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</si>
  <si>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</si>
  <si>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</si>
  <si>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</si>
  <si>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</si>
  <si>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</si>
  <si>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</si>
  <si>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</si>
  <si>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</si>
  <si>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</si>
  <si>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</si>
  <si>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</si>
  <si>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</si>
  <si>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</si>
  <si>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</si>
  <si>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</si>
  <si>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</si>
  <si>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</si>
  <si>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</si>
  <si>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</si>
  <si>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</si>
  <si>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</si>
  <si>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</si>
  <si>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</si>
  <si>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</si>
  <si>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</si>
  <si>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</si>
  <si>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</si>
  <si>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</si>
  <si>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</si>
  <si>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</si>
  <si>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</si>
  <si>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</si>
  <si>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</si>
  <si>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</si>
  <si>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</si>
  <si>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</si>
  <si>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</si>
  <si>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</si>
  <si>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</si>
  <si>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</si>
  <si>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</si>
  <si>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</si>
  <si>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</si>
  <si>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</si>
  <si>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</si>
  <si>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</si>
  <si>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</si>
  <si>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</si>
  <si>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</si>
  <si>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</si>
  <si>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</si>
  <si>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</si>
  <si>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</si>
  <si>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</si>
  <si>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</si>
  <si>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</si>
  <si>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</si>
  <si>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</si>
  <si>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</si>
  <si>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</si>
  <si>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</si>
  <si>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</si>
  <si>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</si>
  <si>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</si>
  <si>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</si>
  <si>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</si>
  <si>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</si>
  <si>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</si>
  <si>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</si>
  <si>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</si>
  <si>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</si>
  <si>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</si>
  <si>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</si>
  <si>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</si>
  <si>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</si>
  <si>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</si>
  <si>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</si>
  <si>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</si>
  <si>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</si>
  <si>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</si>
  <si>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</si>
  <si>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</si>
  <si>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</si>
  <si>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</si>
  <si>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</si>
  <si>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</si>
  <si>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</si>
  <si>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</si>
  <si>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</si>
  <si>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</si>
  <si>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</si>
  <si>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</si>
  <si>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</si>
  <si>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</si>
  <si>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</si>
  <si>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</si>
  <si>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</si>
  <si>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</si>
  <si>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</si>
  <si>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</si>
  <si>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</si>
  <si>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</si>
  <si>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</si>
  <si>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</si>
  <si>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</si>
  <si>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</si>
  <si>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</si>
  <si>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</si>
  <si>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</si>
  <si>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</si>
  <si>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</si>
  <si>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</si>
  <si>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</si>
  <si>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</si>
  <si>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</si>
  <si>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</si>
  <si>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</si>
  <si>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</si>
  <si>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</si>
  <si>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</si>
  <si>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</si>
  <si>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</si>
  <si>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</si>
  <si>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</si>
  <si>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</si>
  <si>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</si>
  <si>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</si>
  <si>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</si>
  <si>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</si>
  <si>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</si>
  <si>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</si>
  <si>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</si>
  <si>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</si>
  <si>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</si>
  <si>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</si>
  <si>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</si>
  <si>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</si>
  <si>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</si>
  <si>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</si>
  <si>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</si>
  <si>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</si>
  <si>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</si>
  <si>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</si>
  <si>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</si>
  <si>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</si>
  <si>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</si>
  <si>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</si>
  <si>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</si>
  <si>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</si>
  <si>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</si>
  <si>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</si>
  <si>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</si>
  <si>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</si>
  <si>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</si>
  <si>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</si>
  <si>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</si>
  <si>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</si>
  <si>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</si>
  <si>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</si>
  <si>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</si>
  <si>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</si>
  <si>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</si>
  <si>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</si>
  <si>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</si>
  <si>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</si>
  <si>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</si>
  <si>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</si>
  <si>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</si>
  <si>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</si>
  <si>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</si>
  <si>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</si>
  <si>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</si>
  <si>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</si>
  <si>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</si>
  <si>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</si>
  <si>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</si>
  <si>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</si>
  <si>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</si>
  <si>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</si>
  <si>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</si>
  <si>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</si>
  <si>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</si>
  <si>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</si>
  <si>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</si>
  <si>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</si>
  <si>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</si>
  <si>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</si>
  <si>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</si>
  <si>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</si>
  <si>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</si>
  <si>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</si>
  <si>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</si>
  <si>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</si>
  <si>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</si>
  <si>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</si>
  <si>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</si>
  <si>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</si>
  <si>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</si>
  <si>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</si>
  <si>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</si>
  <si>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</si>
  <si>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</si>
  <si>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</si>
  <si>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</si>
  <si>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</si>
  <si>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</si>
  <si>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</si>
  <si>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</si>
  <si>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</si>
  <si>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</si>
  <si>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</si>
  <si>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</si>
  <si>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</si>
  <si>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</si>
  <si>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</si>
  <si>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</si>
  <si>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</si>
  <si>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</si>
  <si>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</si>
  <si>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</si>
  <si>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</si>
  <si>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</si>
  <si>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</si>
  <si>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</si>
  <si>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</si>
  <si>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</si>
  <si>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</si>
  <si>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</si>
  <si>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</si>
  <si>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</si>
  <si>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</si>
  <si>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</si>
  <si>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</si>
  <si>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</si>
  <si>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</si>
  <si>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</si>
  <si>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</si>
  <si>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</si>
  <si>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</si>
  <si>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</si>
  <si>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</si>
  <si>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</si>
  <si>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</si>
  <si>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</si>
  <si>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</si>
  <si>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</si>
  <si>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</si>
  <si>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</si>
  <si>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</si>
  <si>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</si>
  <si>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</si>
  <si>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</si>
  <si>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</si>
  <si>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</si>
  <si>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</si>
  <si>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</si>
  <si>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</si>
  <si>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</si>
  <si>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</si>
  <si>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</si>
  <si>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</si>
  <si>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</si>
  <si>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</si>
  <si>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</si>
  <si>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</si>
  <si>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</si>
  <si>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</si>
  <si>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</si>
  <si>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</si>
  <si>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</si>
  <si>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</si>
  <si>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</si>
  <si>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</si>
  <si>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</si>
  <si>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</si>
  <si>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</si>
  <si>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</si>
  <si>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</si>
  <si>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</si>
  <si>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</si>
  <si>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</si>
  <si>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</si>
  <si>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</si>
  <si>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</si>
  <si>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</si>
  <si>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</si>
  <si>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</si>
  <si>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</si>
  <si>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</si>
  <si>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</si>
  <si>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</si>
  <si>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</si>
  <si>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</si>
  <si>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</si>
  <si>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</si>
  <si>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</si>
  <si>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</si>
  <si>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</si>
  <si>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</si>
  <si>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</si>
  <si>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</si>
  <si>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</si>
  <si>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</si>
  <si>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</si>
  <si>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</si>
  <si>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</si>
  <si>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</si>
  <si>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</si>
  <si>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</si>
  <si>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</si>
  <si>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</si>
  <si>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</si>
  <si>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</si>
  <si>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</si>
  <si>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</si>
  <si>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</si>
  <si>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</si>
  <si>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</si>
  <si>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</si>
  <si>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</si>
  <si>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</si>
  <si>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</si>
  <si>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</si>
  <si>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</si>
  <si>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</si>
  <si>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</si>
  <si>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</si>
  <si>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</si>
  <si>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</si>
  <si>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</si>
  <si>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</si>
  <si>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</si>
  <si>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</si>
  <si>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</si>
  <si>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</si>
  <si>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</si>
  <si>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</si>
  <si>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</si>
  <si>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</si>
  <si>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</si>
  <si>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</si>
  <si>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</si>
  <si>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</si>
  <si>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</si>
  <si>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</si>
  <si>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</si>
  <si>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</si>
  <si>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</si>
  <si>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</si>
  <si>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</si>
  <si>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</si>
  <si>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</si>
  <si>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</si>
  <si>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</si>
  <si>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</si>
  <si>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</si>
  <si>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</si>
  <si>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</si>
  <si>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</si>
  <si>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</si>
  <si>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</si>
  <si>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</si>
  <si>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</si>
  <si>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</si>
  <si>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</si>
  <si>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</si>
  <si>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</si>
  <si>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</si>
  <si>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</si>
  <si>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</si>
  <si>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</si>
  <si>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</si>
  <si>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</si>
  <si>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</si>
  <si>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</si>
  <si>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</si>
  <si>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</si>
  <si>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</si>
  <si>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</si>
  <si>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</si>
  <si>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</si>
  <si>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</si>
  <si>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</si>
  <si>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</si>
  <si>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</si>
  <si>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</si>
  <si>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</si>
  <si>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</si>
  <si>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</si>
  <si>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</si>
  <si>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</si>
  <si>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</si>
  <si>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</si>
  <si>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</si>
  <si>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</si>
  <si>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</si>
  <si>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</si>
  <si>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</si>
  <si>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</si>
  <si>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</si>
  <si>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</si>
  <si>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</si>
  <si>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</si>
  <si>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</si>
  <si>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</si>
  <si>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</si>
  <si>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</si>
  <si>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</si>
  <si>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</si>
  <si>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</si>
  <si>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</si>
  <si>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</si>
  <si>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</si>
  <si>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</si>
  <si>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</si>
  <si>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</si>
  <si>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</si>
  <si>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</si>
  <si>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</si>
  <si>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</si>
  <si>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</si>
  <si>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</si>
  <si>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</si>
  <si>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</si>
  <si>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</si>
  <si>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</si>
  <si>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</si>
  <si>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</si>
  <si>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</si>
  <si>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</si>
  <si>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</si>
  <si>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</si>
  <si>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</si>
  <si>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</si>
  <si>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</si>
  <si>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</si>
  <si>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</si>
  <si>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</si>
  <si>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</si>
  <si>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</si>
  <si>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</si>
  <si>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</si>
  <si>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</si>
  <si>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</si>
  <si>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</si>
  <si>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</si>
  <si>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</si>
  <si>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</si>
  <si>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</si>
  <si>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</si>
  <si>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</si>
  <si>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</si>
  <si>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</si>
  <si>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</si>
  <si>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</si>
  <si>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</si>
  <si>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</si>
  <si>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</si>
  <si>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</si>
  <si>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</si>
  <si>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</si>
  <si>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</si>
  <si>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</si>
  <si>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</si>
  <si>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</si>
  <si>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</si>
  <si>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</si>
  <si>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</si>
  <si>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</si>
  <si>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</si>
  <si>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</si>
  <si>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</si>
  <si>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</si>
  <si>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</si>
  <si>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</si>
  <si>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</si>
  <si>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</si>
  <si>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</si>
  <si>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</si>
  <si>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</si>
  <si>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</si>
  <si>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</si>
  <si>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</si>
  <si>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</si>
  <si>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</si>
  <si>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</si>
  <si>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</si>
  <si>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</si>
  <si>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</si>
  <si>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</si>
  <si>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</si>
  <si>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</si>
  <si>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</si>
  <si>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</si>
  <si>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</si>
  <si>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</si>
  <si>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</si>
  <si>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</si>
  <si>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</si>
  <si>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</si>
  <si>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</si>
  <si>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</si>
  <si>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</si>
  <si>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</si>
  <si>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</si>
  <si>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</si>
  <si>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</si>
  <si>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</si>
  <si>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</si>
  <si>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</si>
  <si>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</si>
  <si>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</si>
  <si>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</si>
  <si>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</si>
  <si>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</si>
  <si>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</si>
  <si>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</si>
  <si>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</si>
  <si>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</si>
  <si>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</si>
  <si>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</si>
  <si>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</si>
  <si>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</si>
  <si>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</si>
  <si>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</si>
  <si>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</si>
  <si>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</si>
  <si>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</si>
  <si>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</si>
  <si>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</si>
  <si>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</si>
  <si>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</si>
  <si>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</si>
  <si>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</si>
  <si>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</si>
  <si>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</si>
  <si>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</si>
  <si>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</si>
  <si>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</si>
  <si>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</si>
  <si>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</si>
  <si>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</si>
  <si>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</si>
  <si>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</si>
  <si>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</si>
  <si>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</si>
  <si>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</si>
  <si>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</si>
  <si>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</si>
  <si>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</si>
  <si>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</si>
  <si>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</si>
  <si>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</si>
  <si>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</si>
  <si>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</si>
  <si>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</si>
  <si>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</si>
  <si>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</si>
  <si>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</si>
  <si>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</si>
  <si>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</si>
  <si>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</si>
  <si>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</si>
  <si>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</si>
  <si>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</si>
  <si>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</si>
  <si>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</si>
  <si>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</si>
  <si>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</si>
  <si>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</si>
  <si>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</si>
  <si>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</si>
  <si>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</si>
  <si>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</si>
  <si>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</si>
  <si>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</si>
  <si>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</si>
  <si>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</si>
  <si>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</si>
  <si>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</si>
  <si>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</si>
  <si>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</si>
  <si>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</si>
  <si>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</si>
  <si>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</si>
  <si>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</si>
  <si>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</si>
  <si>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</si>
  <si>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</si>
  <si>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</si>
  <si>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</si>
  <si>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</si>
  <si>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</si>
  <si>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</si>
  <si>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</si>
  <si>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</si>
  <si>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</si>
  <si>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</si>
  <si>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</si>
  <si>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</si>
  <si>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</si>
  <si>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</si>
  <si>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</si>
  <si>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</si>
  <si>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</si>
  <si>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</si>
  <si>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</si>
  <si>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</si>
  <si>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</si>
  <si>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</si>
  <si>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</si>
  <si>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</si>
  <si>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</si>
  <si>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</si>
  <si>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</si>
  <si>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</si>
  <si>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</si>
  <si>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</si>
  <si>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</si>
  <si>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</si>
  <si>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</si>
  <si>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</si>
  <si>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</si>
  <si>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</si>
  <si>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</si>
  <si>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</si>
  <si>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</si>
  <si>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</si>
  <si>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</si>
  <si>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</si>
  <si>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</si>
  <si>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</si>
  <si>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</si>
  <si>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</si>
  <si>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</si>
  <si>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</si>
  <si>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</si>
  <si>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</si>
  <si>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</si>
  <si>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</si>
  <si>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</si>
  <si>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</si>
  <si>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</si>
  <si>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</si>
  <si>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</si>
  <si>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</si>
  <si>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</si>
  <si>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</si>
  <si>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</si>
  <si>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</si>
  <si>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</si>
  <si>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</si>
  <si>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</si>
  <si>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</si>
  <si>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</si>
  <si>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</si>
  <si>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</si>
  <si>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</si>
  <si>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</si>
  <si>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</si>
  <si>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</si>
  <si>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</si>
  <si>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</si>
  <si>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</si>
  <si>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</si>
  <si>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</si>
  <si>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</si>
  <si>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</si>
  <si>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</si>
  <si>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</si>
  <si>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</si>
  <si>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</si>
  <si>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</si>
  <si>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</si>
  <si>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</si>
  <si>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</si>
  <si>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</si>
  <si>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</si>
  <si>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</si>
  <si>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</si>
  <si>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</si>
  <si>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</si>
  <si>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</si>
  <si>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</si>
  <si>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</si>
  <si>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</si>
  <si>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</si>
  <si>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</si>
  <si>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</si>
  <si>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</si>
  <si>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</si>
  <si>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</si>
  <si>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</si>
  <si>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</si>
  <si>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</si>
  <si>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</si>
  <si>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</si>
  <si>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</si>
  <si>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</si>
  <si>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</si>
  <si>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</si>
  <si>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</si>
  <si>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</si>
  <si>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</si>
  <si>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</si>
  <si>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</si>
  <si>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</si>
  <si>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</si>
  <si>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</si>
  <si>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</si>
  <si>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</si>
  <si>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</si>
  <si>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</si>
  <si>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</si>
  <si>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</si>
  <si>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</si>
  <si>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</si>
  <si>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</si>
  <si>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</si>
  <si>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</si>
  <si>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</si>
  <si>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</si>
  <si>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</si>
  <si>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</si>
  <si>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</si>
  <si>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</si>
  <si>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</si>
  <si>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</si>
  <si>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</si>
  <si>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</si>
  <si>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</si>
  <si>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</si>
  <si>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</si>
  <si>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</si>
  <si>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</si>
  <si>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</si>
  <si>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</si>
  <si>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</si>
  <si>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</si>
  <si>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</si>
  <si>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</si>
  <si>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</si>
  <si>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</si>
  <si>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</si>
  <si>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</si>
  <si>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</si>
  <si>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</si>
  <si>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</si>
  <si>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</si>
  <si>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</si>
  <si>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</si>
  <si>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</si>
  <si>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</si>
  <si>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</si>
  <si>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</si>
  <si>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</si>
  <si>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</si>
  <si>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</si>
  <si>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</si>
  <si>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</si>
  <si>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</si>
  <si>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</si>
  <si>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</si>
  <si>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</si>
  <si>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</si>
  <si>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</si>
  <si>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</si>
  <si>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</si>
  <si>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</si>
  <si>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</si>
  <si>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</si>
  <si>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</si>
  <si>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</si>
  <si>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</si>
  <si>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</si>
  <si>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</si>
  <si>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</si>
  <si>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</si>
  <si>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</si>
  <si>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</si>
  <si>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</si>
  <si>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</si>
  <si>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</si>
  <si>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</si>
  <si>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</si>
  <si>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</si>
  <si>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</si>
  <si>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</si>
  <si>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</si>
  <si>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</si>
  <si>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</si>
  <si>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</si>
  <si>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</si>
  <si>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</si>
  <si>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</si>
  <si>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</si>
  <si>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</si>
  <si>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</si>
  <si>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</si>
  <si>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</si>
  <si>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</si>
  <si>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</si>
  <si>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</si>
  <si>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</si>
  <si>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</si>
  <si>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</si>
  <si>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</si>
  <si>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</si>
  <si>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</si>
  <si>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</si>
  <si>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</si>
  <si>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</si>
  <si>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</si>
  <si>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</si>
  <si>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</si>
  <si>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</si>
  <si>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</si>
  <si>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</si>
  <si>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</si>
  <si>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</si>
  <si>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</si>
  <si>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</si>
  <si>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</si>
  <si>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</si>
  <si>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</si>
  <si>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</si>
  <si>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</si>
  <si>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</si>
  <si>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</si>
  <si>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</si>
  <si>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</si>
  <si>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</si>
  <si>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</si>
  <si>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</si>
  <si>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</si>
  <si>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</si>
  <si>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</si>
  <si>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</si>
  <si>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</si>
  <si>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</si>
  <si>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</si>
  <si>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</si>
  <si>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</si>
  <si>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</si>
  <si>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</si>
  <si>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</si>
  <si>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</si>
  <si>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</si>
  <si>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</si>
  <si>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</si>
  <si>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</si>
  <si>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</si>
  <si>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</si>
  <si>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</si>
  <si>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</si>
  <si>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</si>
  <si>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</si>
  <si>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</si>
  <si>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</si>
  <si>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</si>
  <si>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</si>
  <si>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</si>
  <si>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</si>
  <si>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</si>
  <si>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</si>
  <si>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</si>
  <si>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</si>
  <si>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</si>
  <si>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</si>
  <si>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</si>
  <si>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</si>
  <si>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</si>
  <si>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</si>
  <si>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</si>
  <si>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</si>
  <si>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</si>
  <si>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</si>
  <si>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</si>
  <si>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</si>
  <si>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</si>
  <si>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</si>
  <si>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</si>
  <si>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</si>
  <si>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</si>
  <si>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</si>
  <si>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</si>
  <si>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</si>
  <si>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</si>
  <si>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</si>
  <si>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</si>
  <si>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</si>
  <si>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</si>
  <si>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</si>
  <si>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</si>
  <si>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</si>
  <si>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</si>
  <si>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</si>
  <si>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</si>
  <si>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</si>
  <si>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</si>
  <si>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</si>
  <si>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</si>
  <si>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</si>
  <si>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</si>
  <si>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</si>
  <si>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</si>
  <si>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</si>
  <si>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</si>
  <si>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</si>
  <si>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</si>
  <si>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</si>
  <si>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</si>
  <si>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</si>
  <si>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</si>
  <si>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</si>
  <si>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</si>
  <si>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</si>
  <si>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</si>
  <si>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</si>
  <si>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</si>
  <si>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</si>
  <si>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</si>
  <si>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</si>
  <si>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</si>
  <si>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</si>
  <si>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</si>
  <si>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</si>
  <si>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</si>
  <si>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</si>
  <si>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</si>
  <si>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</si>
  <si>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</si>
  <si>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</si>
  <si>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</si>
  <si>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</si>
  <si>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</si>
  <si>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</si>
  <si>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</si>
  <si>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</si>
  <si>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</si>
  <si>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</si>
  <si>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</si>
  <si>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</si>
  <si>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</si>
  <si>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</si>
  <si>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</si>
  <si>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</si>
  <si>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</si>
  <si>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</si>
  <si>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</si>
  <si>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</si>
  <si>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</si>
  <si>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</si>
  <si>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</si>
  <si>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</si>
  <si>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</si>
  <si>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</si>
  <si>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</si>
  <si>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</si>
  <si>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</si>
  <si>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</si>
  <si>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</si>
  <si>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</si>
  <si>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</si>
  <si>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</si>
  <si>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</si>
  <si>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</si>
  <si>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</si>
  <si>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</si>
  <si>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</si>
  <si>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</si>
  <si>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</si>
  <si>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</si>
  <si>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</si>
  <si>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</si>
  <si>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</si>
  <si>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</si>
  <si>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</si>
  <si>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</si>
  <si>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</si>
  <si>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</si>
  <si>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</si>
  <si>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</si>
  <si>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</si>
  <si>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</si>
  <si>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</si>
  <si>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</si>
  <si>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</si>
  <si>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</si>
  <si>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</si>
  <si>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</si>
  <si>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</si>
  <si>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</si>
  <si>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</si>
  <si>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</si>
  <si>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</si>
  <si>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</si>
  <si>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</si>
  <si>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</si>
  <si>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</si>
  <si>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</si>
  <si>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</si>
  <si>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</si>
  <si>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</si>
  <si>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</si>
  <si>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</si>
  <si>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</si>
  <si>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</si>
  <si>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</si>
  <si>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</si>
  <si>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</si>
  <si>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</si>
  <si>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</si>
  <si>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</si>
  <si>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</si>
  <si>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</si>
  <si>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</si>
  <si>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</si>
  <si>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</si>
  <si>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</si>
  <si>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</si>
  <si>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</si>
  <si>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</si>
  <si>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</si>
  <si>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</si>
  <si>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</si>
  <si>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</si>
  <si>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</si>
  <si>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</si>
  <si>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</si>
  <si>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</si>
  <si>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</si>
  <si>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</si>
  <si>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</si>
  <si>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</si>
  <si>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</si>
  <si>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</si>
  <si>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</si>
  <si>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</si>
  <si>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</si>
  <si>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</si>
  <si>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</si>
  <si>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</si>
  <si>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</si>
  <si>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</si>
  <si>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</si>
  <si>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</si>
  <si>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</si>
  <si>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</si>
  <si>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</si>
  <si>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</si>
  <si>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</si>
  <si>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</si>
  <si>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</si>
  <si>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</si>
  <si>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</si>
  <si>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</si>
  <si>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</si>
  <si>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</si>
  <si>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</si>
  <si>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</si>
  <si>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</si>
  <si>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</si>
  <si>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</si>
  <si>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</si>
  <si>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</si>
  <si>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</si>
  <si>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</si>
  <si>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</si>
  <si>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</si>
  <si>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</si>
  <si>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</si>
  <si>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</si>
  <si>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</si>
  <si>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</si>
  <si>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</si>
  <si>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</si>
  <si>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</si>
  <si>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</si>
  <si>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</si>
  <si>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</si>
  <si>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</si>
  <si>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</si>
  <si>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</si>
  <si>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</si>
  <si>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</si>
  <si>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</si>
  <si>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</si>
  <si>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</si>
  <si>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</si>
  <si>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</si>
  <si>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</si>
  <si>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</si>
  <si>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</si>
  <si>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</si>
  <si>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</si>
  <si>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</si>
  <si>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</si>
  <si>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</si>
  <si>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</si>
  <si>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</si>
  <si>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</si>
  <si>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</si>
  <si>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</si>
  <si>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</si>
  <si>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</si>
  <si>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</si>
  <si>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</si>
  <si>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</si>
  <si>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</si>
  <si>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</si>
  <si>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</si>
  <si>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</si>
  <si>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</si>
  <si>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</si>
  <si>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</si>
  <si>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</si>
  <si>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</si>
  <si>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</si>
  <si>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</si>
  <si>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</si>
  <si>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</si>
  <si>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</si>
  <si>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</si>
  <si>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</si>
  <si>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</si>
  <si>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</si>
  <si>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</si>
  <si>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</si>
  <si>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</si>
  <si>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</si>
  <si>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</si>
  <si>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</si>
  <si>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</si>
  <si>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</si>
  <si>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</si>
  <si>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</si>
  <si>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</si>
  <si>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</si>
  <si>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</si>
  <si>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</si>
  <si>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</si>
  <si>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</si>
  <si>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</si>
  <si>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</si>
  <si>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</si>
  <si>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</si>
  <si>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</si>
  <si>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</si>
  <si>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</si>
  <si>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</si>
  <si>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</si>
  <si>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</si>
  <si>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</si>
  <si>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</si>
  <si>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</si>
  <si>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</si>
  <si>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</si>
  <si>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</si>
  <si>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</si>
  <si>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</si>
  <si>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</si>
  <si>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</si>
  <si>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</si>
  <si>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</si>
  <si>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</si>
  <si>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</si>
  <si>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</si>
  <si>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</si>
  <si>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</si>
  <si>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</si>
  <si>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</si>
  <si>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</si>
  <si>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</si>
  <si>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</si>
  <si>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</si>
  <si>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</si>
  <si>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</si>
  <si>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</si>
  <si>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</si>
  <si>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</si>
  <si>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</si>
  <si>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</si>
  <si>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</si>
  <si>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</si>
  <si>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</si>
  <si>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</si>
  <si>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</si>
  <si>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</si>
  <si>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</si>
  <si>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</si>
  <si>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</si>
  <si>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</si>
  <si>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</si>
  <si>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</si>
  <si>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</si>
  <si>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</si>
  <si>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</si>
  <si>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</si>
  <si>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</si>
  <si>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</si>
  <si>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</si>
  <si>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</si>
  <si>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</si>
  <si>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</si>
  <si>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</si>
  <si>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</si>
  <si>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</si>
  <si>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</si>
  <si>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</si>
  <si>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</si>
  <si>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</si>
  <si>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</si>
  <si>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</si>
  <si>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</si>
  <si>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</si>
  <si>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</si>
  <si>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</si>
  <si>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</si>
  <si>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</si>
  <si>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</si>
  <si>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</si>
  <si>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</si>
  <si>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</si>
  <si>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</si>
  <si>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</si>
  <si>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</si>
  <si>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</si>
  <si>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</si>
  <si>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</si>
  <si>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</si>
  <si>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</si>
  <si>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</si>
  <si>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</si>
  <si>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</si>
  <si>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</si>
  <si>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</si>
  <si>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</si>
  <si>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</si>
  <si>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</si>
  <si>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</si>
  <si>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</si>
  <si>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</si>
  <si>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</si>
  <si>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</si>
  <si>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</si>
  <si>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</si>
  <si>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</si>
  <si>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</si>
  <si>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</si>
  <si>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</si>
  <si>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</si>
  <si>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</si>
  <si>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</si>
  <si>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</si>
  <si>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</si>
  <si>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</si>
  <si>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</si>
  <si>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</si>
  <si>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</si>
  <si>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</si>
  <si>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</si>
  <si>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</si>
  <si>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</si>
  <si>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</si>
  <si>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</si>
  <si>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</si>
  <si>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</si>
  <si>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</si>
  <si>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</si>
  <si>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</si>
  <si>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</si>
  <si>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</si>
  <si>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</si>
  <si>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</si>
  <si>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</si>
  <si>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</si>
  <si>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</si>
  <si>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</si>
  <si>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</si>
  <si>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</si>
  <si>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</si>
  <si>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</si>
  <si>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</si>
  <si>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</si>
  <si>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</si>
  <si>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</si>
  <si>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</si>
  <si>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</si>
  <si>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</si>
  <si>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</si>
  <si>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</si>
  <si>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</si>
  <si>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</si>
  <si>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</si>
  <si>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</si>
  <si>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</si>
  <si>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</si>
  <si>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</si>
  <si>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</si>
  <si>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</si>
  <si>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</si>
  <si>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</si>
  <si>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</si>
  <si>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</si>
  <si>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</si>
  <si>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</si>
  <si>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</si>
  <si>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</si>
  <si>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</si>
  <si>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</si>
  <si>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</si>
  <si>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</si>
  <si>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</si>
  <si>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</si>
  <si>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</si>
  <si>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</si>
  <si>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</si>
  <si>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</si>
  <si>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</si>
  <si>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</si>
  <si>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</si>
  <si>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</si>
  <si>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</si>
  <si>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</si>
  <si>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</si>
  <si>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</si>
  <si>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</si>
  <si>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</si>
  <si>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</si>
  <si>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</si>
  <si>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</si>
  <si>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</si>
  <si>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</si>
  <si>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</si>
  <si>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</si>
  <si>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</si>
  <si>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</si>
  <si>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</si>
  <si>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</si>
  <si>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</si>
  <si>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</si>
  <si>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</si>
  <si>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</si>
  <si>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</si>
  <si>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</si>
  <si>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</si>
  <si>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</si>
  <si>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</si>
  <si>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</si>
  <si>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</si>
  <si>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</si>
  <si>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</si>
  <si>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</si>
  <si>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</si>
  <si>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</si>
  <si>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</si>
  <si>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</si>
  <si>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</si>
  <si>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</si>
  <si>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</si>
  <si>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</si>
  <si>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</si>
  <si>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</si>
  <si>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</si>
  <si>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</si>
  <si>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</si>
  <si>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</si>
  <si>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</si>
  <si>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</si>
  <si>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</si>
  <si>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</si>
  <si>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</si>
  <si>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</si>
  <si>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</si>
  <si>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</si>
  <si>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</si>
  <si>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</si>
  <si>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</si>
  <si>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</si>
  <si>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</si>
  <si>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</si>
  <si>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</si>
  <si>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</si>
  <si>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</si>
  <si>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</si>
  <si>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</si>
  <si>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</si>
  <si>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</si>
  <si>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</si>
  <si>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</si>
  <si>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</si>
  <si>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</si>
  <si>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</si>
  <si>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</si>
  <si>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</si>
  <si>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</si>
  <si>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</si>
  <si>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</si>
  <si>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</si>
  <si>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</si>
  <si>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</si>
  <si>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</si>
  <si>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</si>
  <si>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</si>
  <si>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</si>
  <si>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</si>
  <si>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</si>
  <si>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</si>
  <si>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</si>
  <si>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</si>
  <si>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</si>
  <si>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</si>
  <si>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</si>
  <si>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</si>
  <si>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</si>
  <si>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</si>
  <si>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</si>
  <si>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</si>
  <si>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</si>
  <si>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</si>
  <si>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</si>
  <si>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</si>
  <si>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</si>
  <si>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</si>
  <si>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</si>
  <si>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</si>
  <si>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</si>
  <si>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</si>
  <si>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</si>
  <si>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</si>
  <si>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</si>
  <si>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</si>
  <si>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</si>
  <si>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</si>
  <si>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</si>
  <si>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</si>
  <si>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</si>
  <si>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</si>
  <si>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</si>
  <si>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</si>
  <si>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</si>
  <si>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</si>
  <si>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</si>
  <si>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</si>
  <si>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</si>
  <si>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</si>
  <si>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</si>
  <si>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</si>
  <si>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</si>
  <si>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</si>
  <si>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</si>
  <si>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</si>
  <si>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</si>
  <si>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</si>
  <si>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</si>
  <si>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</si>
  <si>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</si>
  <si>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</si>
  <si>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</si>
  <si>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</si>
  <si>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</si>
  <si>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</si>
  <si>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</si>
  <si>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</si>
  <si>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</si>
  <si>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</si>
  <si>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</si>
  <si>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</si>
  <si>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</si>
  <si>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</si>
  <si>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</si>
  <si>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</si>
  <si>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</si>
  <si>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</si>
  <si>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</si>
  <si>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</si>
  <si>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</si>
  <si>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</si>
  <si>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</si>
  <si>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</si>
  <si>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</si>
  <si>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</si>
  <si>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</si>
  <si>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</si>
  <si>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</si>
  <si>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</si>
  <si>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</si>
  <si>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</si>
  <si>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</si>
  <si>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</si>
  <si>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</si>
  <si>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</si>
  <si>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</si>
  <si>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</si>
  <si>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</si>
  <si>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</si>
  <si>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</si>
  <si>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</si>
  <si>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</si>
  <si>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</si>
  <si>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</si>
  <si>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</si>
  <si>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</si>
  <si>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</si>
  <si>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</si>
  <si>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</si>
  <si>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</si>
  <si>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</si>
  <si>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</si>
  <si>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</si>
  <si>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</si>
  <si>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</si>
  <si>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</si>
  <si>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</si>
  <si>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</si>
  <si>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</si>
  <si>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</si>
  <si>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</si>
  <si>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</si>
  <si>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</si>
  <si>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</si>
  <si>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</si>
  <si>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</si>
  <si>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</si>
  <si>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</si>
  <si>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</si>
  <si>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</si>
  <si>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</si>
  <si>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</si>
  <si>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</si>
  <si>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</si>
  <si>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</si>
  <si>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</si>
  <si>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</si>
  <si>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</si>
  <si>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</si>
  <si>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</si>
  <si>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</si>
  <si>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</si>
  <si>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</si>
  <si>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</si>
  <si>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</si>
  <si>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</si>
  <si>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</si>
  <si>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</si>
  <si>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</si>
  <si>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</si>
  <si>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</si>
  <si>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</si>
  <si>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</si>
  <si>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</si>
  <si>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</si>
  <si>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</si>
  <si>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</si>
  <si>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</si>
  <si>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</si>
  <si>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</si>
  <si>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</si>
  <si>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</si>
  <si>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</si>
  <si>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</si>
  <si>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</si>
  <si>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</si>
  <si>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</si>
  <si>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</si>
  <si>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</si>
  <si>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</si>
  <si>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</si>
  <si>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</si>
  <si>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</si>
  <si>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</si>
  <si>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</si>
  <si>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</si>
  <si>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</si>
  <si>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</si>
  <si>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</si>
  <si>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</si>
  <si>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</si>
  <si>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</si>
  <si>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</si>
  <si>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</si>
  <si>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</si>
  <si>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</si>
  <si>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</si>
  <si>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</si>
  <si>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</si>
  <si>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</si>
  <si>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</si>
  <si>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</si>
  <si>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</si>
  <si>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</si>
  <si>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</si>
  <si>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</si>
  <si>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</si>
  <si>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</si>
  <si>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</si>
  <si>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</si>
  <si>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</si>
  <si>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</si>
  <si>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</si>
  <si>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</si>
  <si>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</si>
  <si>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</si>
  <si>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</si>
  <si>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</si>
  <si>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</si>
  <si>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</si>
  <si>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</si>
  <si>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</si>
  <si>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</si>
  <si>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</si>
  <si>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</si>
  <si>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</si>
  <si>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</si>
  <si>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</si>
  <si>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</si>
  <si>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</si>
  <si>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</si>
  <si>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</si>
  <si>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</si>
  <si>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</si>
  <si>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</si>
  <si>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</si>
  <si>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</si>
  <si>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</si>
  <si>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</si>
  <si>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</si>
  <si>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</si>
  <si>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</si>
  <si>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</si>
  <si>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</si>
  <si>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</si>
  <si>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</si>
  <si>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</si>
  <si>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</si>
  <si>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</si>
  <si>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</si>
  <si>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</si>
  <si>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</si>
  <si>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</si>
  <si>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</si>
  <si>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</si>
  <si>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</si>
  <si>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</si>
  <si>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</si>
  <si>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</si>
  <si>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</si>
  <si>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</si>
  <si>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</si>
  <si>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</si>
  <si>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</si>
  <si>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</si>
  <si>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</si>
  <si>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</si>
  <si>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</si>
  <si>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</si>
  <si>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</si>
  <si>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</si>
  <si>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</si>
  <si>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</si>
  <si>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</si>
  <si>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</si>
  <si>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</si>
  <si>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</si>
  <si>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</si>
  <si>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</si>
  <si>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</si>
  <si>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</si>
  <si>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</si>
  <si>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</si>
  <si>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</si>
  <si>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</si>
  <si>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</si>
  <si>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</si>
  <si>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</si>
  <si>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</si>
  <si>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</si>
  <si>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</si>
  <si>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</si>
  <si>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</si>
  <si>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</si>
  <si>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</si>
  <si>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</si>
  <si>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</si>
  <si>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</si>
  <si>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</si>
  <si>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</si>
  <si>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</si>
  <si>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</si>
  <si>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</si>
  <si>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</si>
  <si>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</si>
  <si>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</si>
  <si>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</si>
  <si>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</si>
  <si>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</si>
  <si>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</si>
  <si>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</si>
  <si>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</si>
  <si>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</si>
  <si>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</si>
  <si>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</si>
  <si>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</si>
  <si>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</si>
  <si>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</si>
  <si>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</si>
  <si>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</si>
  <si>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</si>
  <si>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</si>
  <si>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</si>
  <si>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</si>
  <si>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</si>
  <si>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</si>
  <si>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</si>
  <si>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</si>
  <si>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</si>
  <si>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</si>
  <si>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</si>
  <si>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</si>
  <si>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</si>
  <si>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</si>
  <si>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</si>
  <si>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</si>
  <si>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</si>
  <si>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</si>
  <si>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</si>
  <si>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</si>
  <si>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</si>
  <si>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</si>
  <si>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</si>
  <si>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</si>
  <si>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</si>
  <si>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</si>
  <si>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</si>
  <si>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</si>
  <si>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</si>
  <si>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</si>
  <si>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</si>
  <si>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</si>
  <si>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</si>
  <si>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</si>
  <si>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</si>
  <si>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</si>
  <si>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</si>
  <si>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</si>
  <si>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</si>
  <si>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</si>
  <si>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</si>
  <si>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</si>
  <si>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</si>
  <si>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</si>
  <si>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</si>
  <si>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</si>
  <si>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</si>
  <si>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</si>
  <si>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</si>
  <si>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</si>
  <si>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</si>
  <si>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</si>
  <si>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</si>
  <si>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</si>
  <si>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</si>
  <si>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</si>
  <si>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</si>
  <si>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</si>
  <si>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</si>
  <si>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</si>
  <si>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</si>
  <si>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</si>
  <si>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</si>
  <si>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</si>
  <si>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</si>
  <si>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</si>
  <si>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</si>
  <si>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</si>
  <si>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</si>
  <si>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</si>
  <si>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</si>
  <si>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</si>
  <si>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</si>
  <si>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</si>
  <si>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</si>
  <si>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</si>
  <si>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</si>
  <si>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</si>
  <si>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</si>
  <si>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</si>
  <si>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</si>
  <si>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</si>
  <si>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</si>
  <si>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</si>
  <si>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</si>
  <si>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</si>
  <si>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</si>
  <si>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</si>
  <si>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</si>
  <si>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</si>
  <si>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</si>
  <si>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</si>
  <si>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</si>
  <si>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</si>
  <si>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</si>
  <si>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</si>
  <si>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</si>
  <si>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</si>
  <si>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</si>
  <si>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</si>
  <si>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</si>
  <si>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</si>
  <si>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</si>
  <si>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</si>
  <si>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</si>
  <si>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</si>
  <si>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</si>
  <si>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</si>
  <si>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</si>
  <si>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</si>
  <si>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</si>
  <si>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</si>
  <si>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</si>
  <si>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</si>
  <si>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</si>
  <si>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</si>
  <si>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</si>
  <si>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</si>
  <si>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</si>
  <si>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</si>
  <si>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</si>
  <si>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</si>
  <si>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</si>
  <si>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</si>
  <si>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</si>
  <si>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</si>
  <si>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</si>
  <si>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</si>
  <si>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</si>
  <si>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</si>
  <si>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</si>
  <si>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</si>
  <si>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</si>
  <si>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</si>
  <si>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</si>
  <si>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</si>
  <si>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</si>
  <si>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</si>
  <si>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</si>
  <si>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</si>
  <si>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</si>
  <si>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</si>
  <si>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</si>
  <si>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</si>
  <si>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</si>
  <si>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</si>
  <si>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</si>
  <si>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</si>
  <si>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</si>
  <si>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</si>
  <si>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</si>
  <si>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</si>
  <si>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</si>
  <si>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</si>
  <si>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</si>
  <si>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</si>
  <si>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</si>
  <si>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</si>
  <si>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</si>
  <si>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</si>
  <si>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</si>
  <si>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</si>
  <si>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</si>
  <si>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</si>
  <si>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</si>
  <si>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</si>
  <si>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</si>
  <si>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</si>
  <si>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</si>
  <si>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</si>
  <si>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</si>
  <si>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</si>
  <si>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</si>
  <si>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</si>
  <si>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</si>
  <si>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</si>
  <si>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</si>
  <si>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</si>
  <si>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</si>
  <si>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</si>
  <si>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</si>
  <si>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</si>
  <si>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</si>
  <si>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</si>
  <si>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</si>
  <si>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</si>
  <si>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</si>
  <si>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</si>
  <si>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</si>
  <si>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</si>
  <si>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</si>
  <si>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</si>
  <si>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</si>
  <si>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</si>
  <si>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</si>
  <si>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</si>
  <si>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</si>
  <si>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</si>
  <si>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</si>
  <si>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</si>
  <si>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</si>
  <si>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</si>
  <si>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</si>
  <si>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</si>
  <si>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</si>
  <si>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</si>
  <si>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</si>
  <si>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</si>
  <si>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</si>
  <si>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</si>
  <si>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</si>
  <si>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</si>
  <si>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</si>
  <si>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</si>
  <si>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</si>
  <si>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</si>
  <si>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</si>
  <si>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</si>
  <si>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</si>
  <si>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</si>
  <si>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</si>
  <si>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</si>
  <si>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</si>
  <si>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</si>
  <si>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</si>
  <si>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</si>
  <si>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</si>
  <si>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</si>
  <si>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</si>
  <si>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</si>
  <si>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</si>
  <si>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</si>
  <si>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</si>
  <si>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</si>
  <si>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</si>
  <si>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</si>
  <si>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</si>
  <si>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</si>
  <si>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</si>
  <si>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</si>
  <si>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</si>
  <si>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</si>
  <si>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</si>
  <si>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</si>
  <si>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</si>
  <si>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</si>
  <si>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</si>
  <si>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</si>
  <si>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</si>
  <si>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</si>
  <si>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</si>
  <si>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</si>
  <si>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</si>
  <si>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</si>
  <si>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</si>
  <si>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</si>
  <si>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</si>
  <si>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</si>
  <si>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</si>
  <si>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</si>
  <si>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</si>
  <si>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</si>
  <si>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</si>
  <si>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</si>
  <si>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</si>
  <si>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</si>
  <si>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</si>
  <si>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</si>
  <si>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</si>
  <si>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</si>
  <si>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</si>
  <si>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</si>
  <si>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</si>
  <si>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</si>
  <si>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</si>
  <si>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</si>
  <si>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</si>
  <si>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</si>
  <si>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</si>
  <si>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</si>
  <si>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</si>
  <si>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</si>
  <si>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</si>
  <si>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</si>
  <si>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</si>
  <si>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</si>
  <si>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</si>
  <si>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</si>
  <si>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</si>
  <si>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</si>
  <si>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</si>
  <si>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</si>
  <si>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</si>
  <si>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</si>
  <si>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</si>
  <si>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</si>
  <si>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</si>
  <si>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</si>
  <si>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</si>
  <si>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</si>
  <si>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</si>
  <si>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</si>
  <si>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</si>
  <si>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</si>
  <si>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</si>
  <si>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</si>
  <si>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</si>
  <si>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</si>
  <si>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</si>
  <si>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</si>
  <si>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</si>
  <si>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</si>
  <si>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</si>
  <si>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</si>
  <si>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</si>
  <si>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</si>
  <si>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</si>
  <si>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</si>
  <si>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</si>
  <si>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</si>
  <si>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</si>
  <si>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</si>
  <si>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</si>
  <si>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</si>
  <si>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</si>
  <si>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</si>
  <si>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</si>
  <si>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</si>
  <si>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</si>
  <si>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</si>
  <si>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</si>
  <si>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</si>
  <si>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</si>
  <si>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</si>
  <si>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</si>
  <si>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</si>
  <si>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</si>
  <si>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</si>
  <si>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</si>
  <si>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</si>
  <si>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</si>
  <si>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</si>
  <si>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</si>
  <si>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</si>
  <si>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</si>
  <si>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</si>
  <si>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</si>
  <si>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</si>
  <si>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</si>
  <si>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</si>
  <si>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</si>
  <si>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</si>
  <si>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</si>
  <si>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</si>
  <si>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</si>
  <si>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</si>
  <si>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</si>
  <si>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</si>
  <si>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</si>
  <si>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</si>
  <si>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</si>
  <si>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</si>
  <si>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</si>
  <si>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</si>
  <si>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</si>
  <si>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</si>
  <si>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</si>
  <si>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</si>
  <si>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</si>
  <si>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</si>
  <si>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</si>
  <si>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</si>
  <si>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</si>
  <si>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</si>
  <si>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</si>
  <si>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</si>
  <si>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</si>
  <si>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</si>
  <si>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</si>
  <si>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</si>
  <si>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</si>
  <si>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</si>
  <si>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</si>
  <si>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</si>
  <si>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</si>
  <si>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</si>
  <si>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</si>
  <si>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</si>
  <si>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</si>
  <si>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</si>
  <si>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</si>
  <si>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</si>
  <si>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</si>
  <si>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</si>
  <si>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</si>
  <si>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</si>
  <si>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</si>
  <si>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</si>
  <si>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</si>
  <si>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</si>
  <si>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</si>
  <si>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</si>
  <si>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</si>
  <si>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</si>
  <si>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</si>
  <si>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</si>
  <si>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</si>
  <si>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</si>
  <si>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</si>
  <si>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</si>
  <si>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</si>
  <si>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</si>
  <si>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</si>
  <si>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</si>
  <si>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</si>
  <si>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</si>
  <si>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</si>
  <si>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</si>
  <si>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</si>
  <si>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</si>
  <si>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</si>
  <si>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</si>
  <si>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</si>
  <si>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</si>
  <si>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</si>
  <si>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</si>
  <si>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</si>
  <si>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</si>
  <si>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</si>
  <si>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</si>
  <si>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</si>
  <si>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</si>
  <si>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</si>
  <si>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</si>
  <si>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</si>
  <si>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</si>
  <si>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</si>
  <si>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</si>
  <si>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</si>
  <si>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</si>
  <si>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</si>
  <si>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</si>
  <si>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</si>
  <si>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</si>
  <si>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</si>
  <si>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</si>
  <si>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</si>
  <si>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</si>
  <si>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</si>
  <si>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</si>
  <si>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</si>
  <si>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</si>
  <si>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</si>
  <si>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</si>
  <si>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</si>
  <si>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</si>
  <si>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</si>
  <si>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</si>
  <si>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</si>
  <si>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</si>
  <si>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</si>
  <si>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</si>
  <si>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</si>
  <si>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</si>
  <si>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</si>
  <si>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</si>
  <si>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</si>
  <si>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</si>
  <si>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</si>
  <si>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</si>
  <si>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</si>
  <si>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</si>
  <si>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</si>
  <si>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</si>
  <si>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</si>
  <si>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</si>
  <si>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</si>
  <si>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</si>
  <si>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</si>
  <si>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</si>
  <si>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</si>
  <si>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</si>
  <si>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</si>
  <si>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</si>
  <si>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</si>
  <si>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</si>
  <si>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</si>
  <si>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</si>
  <si>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</si>
  <si>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</si>
  <si>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</si>
  <si>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</si>
  <si>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</si>
  <si>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</si>
  <si>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</si>
  <si>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</si>
  <si>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</si>
  <si>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</si>
  <si>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</si>
  <si>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</si>
  <si>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</si>
  <si>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</si>
  <si>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</si>
  <si>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</si>
  <si>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</si>
  <si>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</si>
  <si>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</si>
  <si>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</si>
  <si>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</si>
  <si>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</si>
  <si>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</si>
  <si>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</si>
  <si>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</si>
  <si>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</si>
  <si>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</si>
  <si>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</si>
  <si>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</si>
  <si>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</si>
  <si>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</si>
  <si>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</si>
  <si>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</si>
  <si>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</si>
  <si>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</si>
  <si>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</si>
  <si>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</si>
  <si>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</si>
  <si>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</si>
  <si>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</si>
  <si>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</si>
  <si>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</si>
  <si>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</si>
  <si>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</si>
  <si>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</si>
  <si>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</si>
  <si>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</si>
  <si>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</si>
  <si>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</si>
  <si>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</si>
  <si>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</si>
  <si>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</si>
  <si>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</si>
  <si>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</si>
  <si>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</si>
  <si>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</si>
  <si>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</si>
  <si>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</si>
  <si>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</si>
  <si>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</si>
  <si>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</si>
  <si>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</si>
  <si>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</si>
  <si>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</si>
  <si>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</si>
  <si>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</si>
  <si>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</si>
  <si>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</si>
  <si>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</si>
  <si>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</si>
  <si>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</si>
  <si>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</si>
  <si>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</si>
  <si>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</si>
  <si>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</si>
  <si>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</si>
  <si>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</si>
  <si>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</si>
  <si>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</si>
  <si>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</si>
  <si>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</si>
  <si>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</si>
  <si>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</si>
  <si>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</si>
  <si>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</si>
  <si>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</si>
  <si>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</si>
  <si>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</si>
  <si>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</si>
  <si>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</si>
  <si>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</si>
  <si>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</si>
  <si>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</si>
  <si>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</si>
  <si>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</si>
  <si>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</si>
  <si>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</si>
  <si>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</si>
  <si>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</si>
  <si>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</si>
  <si>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</si>
  <si>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</si>
  <si>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</si>
  <si>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</si>
  <si>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</si>
  <si>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</si>
  <si>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</si>
  <si>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</si>
  <si>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</si>
  <si>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</si>
  <si>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</si>
  <si>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</si>
  <si>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</si>
  <si>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</si>
  <si>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</si>
  <si>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</si>
  <si>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</si>
  <si>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</si>
  <si>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</si>
  <si>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</si>
  <si>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</si>
  <si>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</si>
  <si>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</si>
  <si>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</si>
  <si>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</si>
  <si>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</si>
  <si>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</si>
  <si>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</si>
  <si>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</si>
  <si>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</si>
  <si>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</si>
  <si>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</si>
  <si>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</si>
  <si>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</si>
  <si>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</si>
  <si>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</si>
  <si>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</si>
  <si>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</si>
  <si>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</si>
  <si>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</si>
  <si>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</si>
  <si>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</si>
  <si>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</si>
  <si>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</si>
  <si>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</si>
  <si>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</si>
  <si>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</si>
  <si>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</si>
  <si>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</si>
  <si>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</si>
  <si>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</si>
  <si>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</si>
  <si>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</si>
  <si>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</si>
  <si>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</si>
  <si>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</si>
  <si>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</si>
  <si>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</si>
  <si>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</si>
  <si>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</si>
  <si>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</si>
  <si>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</si>
  <si>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</si>
  <si>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</si>
  <si>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</si>
  <si>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</si>
  <si>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</si>
  <si>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</si>
  <si>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</si>
  <si>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</si>
  <si>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</si>
  <si>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</si>
  <si>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</si>
  <si>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</si>
  <si>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</si>
  <si>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</si>
  <si>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</si>
  <si>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</si>
  <si>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</si>
  <si>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</si>
  <si>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</si>
  <si>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</si>
  <si>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</si>
  <si>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</si>
  <si>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</si>
  <si>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</si>
  <si>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</si>
  <si>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</si>
  <si>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</si>
  <si>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</si>
  <si>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</si>
  <si>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</si>
  <si>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</si>
  <si>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</si>
  <si>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</si>
  <si>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</si>
  <si>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</si>
  <si>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</si>
  <si>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</si>
  <si>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</si>
  <si>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</si>
  <si>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</si>
  <si>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</si>
  <si>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</si>
  <si>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</si>
  <si>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</si>
  <si>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</si>
  <si>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</si>
  <si>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</si>
  <si>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</si>
  <si>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</si>
  <si>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</si>
  <si>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</si>
  <si>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</si>
  <si>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</si>
  <si>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</si>
  <si>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</si>
  <si>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</si>
  <si>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</si>
  <si>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</si>
  <si>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</si>
  <si>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</si>
  <si>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</si>
  <si>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</si>
  <si>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</si>
  <si>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</si>
  <si>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</si>
  <si>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</si>
  <si>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</si>
  <si>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</si>
  <si>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</si>
  <si>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</si>
  <si>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</si>
  <si>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</si>
  <si>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</si>
  <si>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</si>
  <si>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</si>
  <si>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</si>
  <si>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</si>
  <si>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</si>
  <si>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</si>
  <si>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</si>
  <si>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</si>
  <si>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</si>
  <si>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</si>
  <si>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</si>
  <si>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</si>
  <si>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</si>
  <si>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</si>
  <si>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</si>
  <si>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</si>
  <si>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</si>
  <si>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</si>
  <si>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</si>
  <si>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</si>
  <si>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</si>
  <si>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</si>
  <si>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</si>
  <si>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</si>
  <si>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</si>
  <si>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</si>
  <si>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</si>
  <si>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</si>
  <si>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</si>
  <si>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</si>
  <si>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</si>
  <si>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</si>
  <si>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</si>
  <si>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</si>
  <si>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</si>
  <si>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</si>
  <si>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</si>
  <si>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</si>
  <si>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</si>
  <si>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</si>
  <si>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</si>
  <si>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</si>
  <si>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</si>
  <si>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</si>
  <si>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</si>
  <si>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</si>
  <si>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</si>
  <si>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</si>
  <si>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</si>
  <si>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</si>
  <si>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</si>
  <si>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</si>
  <si>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</si>
  <si>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</si>
  <si>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</si>
  <si>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</si>
  <si>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</si>
  <si>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</si>
  <si>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</si>
  <si>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</si>
  <si>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</si>
  <si>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</si>
  <si>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</si>
  <si>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</si>
  <si>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</si>
  <si>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</si>
  <si>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</si>
  <si>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</si>
  <si>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</si>
  <si>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</si>
  <si>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</si>
  <si>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</si>
  <si>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</si>
  <si>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</si>
  <si>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</si>
  <si>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</si>
  <si>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</si>
  <si>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</si>
  <si>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</si>
  <si>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</si>
  <si>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</si>
  <si>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</si>
  <si>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</si>
  <si>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</si>
  <si>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</si>
  <si>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</si>
  <si>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</si>
  <si>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</si>
  <si>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</si>
  <si>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</si>
  <si>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</si>
  <si>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</si>
  <si>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</si>
  <si>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</si>
  <si>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</si>
  <si>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</si>
  <si>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</si>
  <si>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</si>
  <si>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</si>
  <si>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</si>
  <si>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</si>
  <si>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</si>
  <si>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</si>
  <si>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</si>
  <si>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</si>
  <si>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</si>
  <si>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</si>
  <si>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</si>
  <si>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</si>
  <si>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</si>
  <si>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</si>
  <si>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</si>
  <si>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</si>
  <si>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</si>
  <si>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</si>
  <si>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</si>
  <si>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</si>
  <si>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</si>
  <si>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</si>
  <si>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</si>
  <si>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</si>
  <si>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</si>
  <si>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</si>
  <si>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</si>
  <si>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</si>
  <si>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</si>
  <si>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</si>
  <si>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</si>
  <si>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</si>
  <si>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</si>
  <si>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</si>
  <si>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</si>
  <si>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</si>
  <si>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</si>
  <si>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</si>
  <si>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</si>
  <si>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</si>
  <si>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</si>
  <si>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</si>
  <si>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</si>
  <si>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</si>
  <si>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</si>
  <si>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</si>
  <si>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</si>
  <si>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</si>
  <si>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</si>
  <si>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</si>
  <si>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</si>
  <si>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</si>
  <si>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</si>
  <si>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</si>
  <si>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</si>
  <si>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</si>
  <si>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</si>
  <si>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</si>
  <si>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</si>
  <si>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</si>
  <si>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</si>
  <si>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</si>
  <si>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</si>
  <si>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</si>
  <si>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</si>
  <si>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</si>
  <si>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</si>
  <si>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</si>
  <si>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</si>
  <si>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</si>
  <si>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</si>
  <si>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</si>
  <si>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</si>
  <si>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</si>
  <si>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</si>
  <si>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</si>
  <si>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</si>
  <si>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</si>
  <si>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</si>
  <si>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</si>
  <si>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</si>
  <si>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</si>
  <si>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</si>
  <si>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</si>
  <si>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</si>
  <si>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</si>
  <si>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</si>
  <si>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</si>
  <si>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</si>
  <si>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</si>
  <si>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</si>
  <si>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</si>
  <si>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</si>
  <si>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</si>
  <si>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</si>
  <si>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</si>
  <si>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</si>
  <si>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</si>
  <si>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</si>
  <si>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</si>
  <si>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</si>
  <si>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</si>
  <si>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</si>
  <si>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</si>
  <si>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</si>
  <si>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</si>
  <si>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</si>
  <si>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</si>
  <si>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</si>
  <si>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</si>
  <si>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</si>
  <si>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</si>
  <si>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</si>
  <si>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</si>
  <si>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</si>
  <si>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</si>
  <si>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</si>
  <si>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</si>
  <si>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</si>
  <si>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</si>
  <si>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</si>
  <si>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</si>
  <si>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</si>
  <si>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</si>
  <si>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</si>
  <si>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</si>
  <si>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</si>
  <si>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</si>
  <si>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</si>
  <si>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</si>
  <si>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</si>
  <si>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</si>
  <si>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</si>
  <si>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</si>
  <si>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</si>
  <si>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</si>
  <si>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</si>
  <si>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</si>
  <si>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</si>
  <si>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</si>
  <si>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</si>
  <si>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</si>
  <si>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</si>
  <si>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</si>
  <si>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</si>
  <si>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</si>
  <si>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</si>
  <si>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</si>
  <si>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</si>
  <si>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</si>
  <si>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</si>
  <si>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</si>
  <si>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</si>
  <si>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</si>
  <si>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</si>
  <si>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</si>
  <si>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</si>
  <si>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</si>
  <si>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</si>
  <si>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</si>
  <si>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</si>
  <si>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</si>
  <si>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</si>
  <si>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</si>
  <si>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</si>
  <si>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</si>
  <si>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</si>
  <si>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</si>
  <si>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</si>
  <si>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</si>
  <si>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</si>
  <si>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</si>
  <si>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</si>
  <si>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</si>
  <si>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</si>
  <si>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</si>
  <si>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</si>
  <si>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</si>
  <si>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</si>
  <si>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</si>
  <si>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</si>
  <si>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</si>
  <si>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</si>
  <si>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</si>
  <si>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</si>
  <si>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</si>
  <si>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</si>
  <si>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</si>
  <si>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</si>
  <si>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</si>
  <si>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</si>
  <si>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</si>
  <si>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</si>
  <si>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</si>
  <si>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</si>
  <si>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</si>
  <si>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</si>
  <si>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</si>
  <si>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</si>
  <si>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</si>
  <si>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</si>
  <si>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</si>
  <si>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</si>
  <si>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</si>
  <si>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</si>
  <si>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</si>
  <si>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</si>
  <si>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</si>
  <si>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</si>
  <si>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</si>
  <si>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</si>
  <si>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</si>
  <si>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</si>
  <si>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</si>
  <si>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</si>
  <si>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</si>
  <si>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</si>
  <si>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</si>
  <si>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</si>
  <si>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</si>
  <si>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</si>
  <si>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</si>
  <si>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</si>
  <si>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</si>
  <si>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</si>
  <si>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</si>
  <si>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</si>
  <si>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</si>
  <si>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</si>
  <si>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</si>
  <si>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</si>
  <si>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</si>
  <si>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</si>
  <si>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</si>
  <si>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</si>
  <si>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</si>
  <si>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</si>
  <si>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</si>
  <si>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</si>
  <si>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</si>
  <si>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</si>
  <si>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</si>
  <si>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</si>
  <si>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</si>
  <si>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</si>
  <si>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</si>
  <si>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</si>
  <si>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</si>
  <si>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</si>
  <si>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</si>
  <si>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</si>
  <si>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</si>
  <si>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</si>
  <si>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</si>
  <si>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</si>
  <si>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</si>
  <si>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</si>
  <si>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</si>
  <si>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</si>
  <si>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</si>
  <si>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</si>
  <si>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</si>
  <si>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</si>
  <si>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</si>
  <si>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</si>
  <si>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</si>
  <si>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</si>
  <si>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</si>
  <si>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</si>
  <si>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</si>
  <si>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</si>
  <si>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</si>
  <si>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</si>
  <si>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</si>
  <si>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</si>
  <si>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</si>
  <si>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</si>
  <si>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</si>
  <si>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</si>
  <si>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</si>
  <si>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</si>
  <si>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</si>
  <si>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</si>
  <si>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</si>
  <si>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</si>
  <si>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</si>
  <si>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</si>
  <si>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</si>
  <si>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</si>
  <si>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</si>
  <si>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</si>
  <si>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</si>
  <si>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</si>
  <si>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</si>
  <si>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</si>
  <si>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</si>
  <si>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</si>
  <si>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</si>
  <si>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</si>
  <si>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</si>
  <si>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</si>
  <si>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</si>
  <si>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</si>
  <si>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</si>
  <si>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</si>
  <si>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</si>
  <si>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</si>
  <si>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</si>
  <si>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</si>
  <si>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</si>
  <si>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</si>
  <si>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</si>
  <si>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</si>
  <si>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</si>
  <si>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</si>
  <si>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</si>
  <si>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</si>
  <si>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</si>
  <si>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</si>
  <si>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</si>
  <si>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</si>
  <si>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</si>
  <si>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</si>
  <si>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</si>
  <si>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</si>
  <si>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</si>
  <si>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</si>
  <si>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</si>
  <si>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</si>
  <si>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</si>
  <si>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</si>
  <si>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</si>
  <si>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</si>
  <si>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</si>
  <si>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</si>
  <si>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</si>
  <si>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</si>
  <si>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</si>
  <si>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</si>
  <si>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</si>
  <si>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</si>
  <si>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</si>
  <si>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</si>
  <si>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</si>
  <si>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</si>
  <si>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</si>
  <si>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</si>
  <si>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</si>
  <si>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</si>
  <si>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</si>
  <si>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</si>
  <si>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</si>
  <si>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</si>
  <si>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</si>
  <si>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</si>
  <si>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</si>
  <si>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</si>
  <si>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</si>
  <si>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</si>
  <si>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</si>
  <si>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</si>
  <si>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</si>
  <si>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</si>
  <si>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</si>
  <si>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</si>
  <si>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</si>
  <si>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</si>
  <si>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</si>
  <si>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</si>
  <si>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</si>
  <si>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</si>
  <si>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</si>
  <si>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</si>
  <si>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</si>
  <si>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</si>
  <si>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</si>
  <si>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</si>
  <si>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</si>
  <si>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</si>
  <si>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</si>
  <si>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</si>
  <si>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</si>
  <si>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</si>
  <si>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</si>
  <si>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</si>
  <si>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</si>
  <si>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</si>
  <si>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</si>
  <si>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</si>
  <si>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</si>
  <si>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</si>
  <si>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</si>
  <si>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</si>
  <si>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</si>
  <si>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</si>
  <si>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</si>
  <si>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</si>
  <si>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</si>
  <si>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</si>
  <si>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</si>
  <si>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</si>
  <si>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</si>
  <si>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</si>
  <si>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</si>
  <si>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</si>
  <si>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</si>
  <si>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</si>
  <si>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</si>
  <si>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</si>
  <si>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</si>
  <si>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</si>
  <si>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</si>
  <si>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</si>
  <si>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</si>
  <si>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</si>
  <si>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</si>
  <si>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</si>
  <si>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</si>
  <si>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</si>
  <si>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</si>
  <si>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</si>
  <si>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</si>
  <si>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</si>
  <si>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</si>
  <si>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</si>
  <si>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</si>
  <si>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</si>
  <si>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</si>
  <si>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</si>
  <si>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</si>
  <si>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</si>
  <si>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</si>
  <si>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</si>
  <si>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</si>
  <si>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</si>
  <si>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</si>
  <si>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</si>
  <si>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</si>
  <si>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</si>
  <si>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</si>
  <si>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</si>
  <si>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</si>
  <si>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</si>
  <si>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</si>
  <si>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</si>
  <si>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</si>
  <si>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</si>
  <si>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</si>
  <si>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</si>
  <si>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</si>
  <si>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</si>
  <si>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</si>
  <si>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</si>
  <si>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</si>
  <si>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</si>
  <si>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</si>
  <si>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</si>
  <si>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</si>
  <si>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</si>
  <si>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</si>
  <si>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</si>
  <si>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</si>
  <si>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</si>
  <si>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</si>
  <si>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</si>
  <si>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</si>
  <si>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</si>
  <si>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</si>
  <si>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</si>
  <si>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</si>
  <si>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</si>
  <si>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</si>
  <si>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</si>
  <si>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</si>
  <si>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</si>
  <si>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</si>
  <si>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</si>
  <si>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</si>
  <si>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</si>
  <si>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</si>
  <si>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</si>
  <si>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</si>
  <si>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</si>
  <si>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</si>
  <si>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</si>
  <si>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</si>
  <si>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</si>
  <si>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</si>
  <si>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</si>
  <si>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</si>
  <si>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</si>
  <si>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</si>
  <si>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</si>
  <si>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</si>
  <si>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</si>
  <si>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</si>
  <si>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</si>
  <si>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</si>
  <si>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</si>
  <si>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</si>
  <si>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</si>
  <si>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</si>
  <si>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</si>
  <si>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</si>
  <si>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</si>
  <si>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</si>
  <si>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</si>
  <si>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</si>
  <si>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</si>
  <si>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</si>
  <si>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</si>
  <si>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</si>
  <si>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</si>
  <si>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</si>
  <si>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</si>
  <si>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</si>
  <si>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</si>
  <si>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</si>
  <si>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</si>
  <si>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</si>
  <si>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</si>
  <si>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</si>
  <si>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</si>
  <si>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</si>
  <si>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</si>
  <si>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</si>
  <si>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</si>
  <si>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</si>
  <si>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</si>
  <si>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</si>
  <si>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</si>
  <si>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</si>
  <si>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</si>
  <si>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</si>
  <si>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</si>
  <si>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</si>
  <si>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</si>
  <si>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</si>
  <si>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</si>
  <si>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</si>
  <si>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</si>
  <si>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</si>
  <si>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</si>
  <si>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</si>
  <si>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</si>
  <si>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</si>
  <si>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</si>
  <si>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</si>
  <si>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</si>
  <si>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</si>
  <si>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</si>
  <si>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</si>
  <si>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</si>
  <si>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</si>
  <si>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</si>
  <si>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</si>
  <si>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</si>
  <si>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</si>
  <si>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</si>
  <si>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</si>
  <si>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</si>
  <si>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</si>
  <si>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</si>
  <si>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</si>
  <si>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</si>
  <si>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</si>
  <si>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</si>
  <si>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</si>
  <si>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</si>
  <si>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</si>
  <si>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</si>
  <si>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</si>
  <si>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</si>
  <si>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</si>
  <si>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</si>
  <si>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</si>
  <si>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</si>
  <si>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</si>
  <si>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</si>
  <si>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</si>
  <si>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</si>
  <si>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</si>
  <si>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</si>
  <si>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</si>
  <si>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</si>
  <si>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</si>
  <si>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</si>
  <si>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</si>
  <si>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</si>
  <si>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</si>
  <si>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</si>
  <si>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</si>
  <si>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</si>
  <si>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</si>
  <si>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</si>
  <si>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</si>
  <si>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</si>
  <si>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</si>
  <si>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</si>
  <si>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</si>
  <si>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</si>
  <si>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</si>
  <si>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</si>
  <si>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</si>
  <si>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</si>
  <si>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</si>
  <si>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</si>
  <si>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</si>
  <si>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</si>
  <si>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</si>
  <si>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</si>
  <si>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</si>
  <si>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</si>
  <si>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</si>
  <si>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</si>
  <si>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</si>
  <si>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</si>
  <si>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</si>
  <si>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</si>
  <si>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</si>
  <si>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</si>
  <si>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</si>
  <si>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</si>
  <si>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</si>
  <si>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</si>
  <si>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</si>
  <si>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</si>
  <si>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</si>
  <si>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</si>
  <si>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</si>
  <si>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</si>
  <si>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</si>
  <si>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</si>
  <si>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</si>
  <si>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</si>
  <si>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</si>
  <si>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</si>
  <si>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</si>
  <si>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</si>
  <si>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</si>
  <si>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</si>
  <si>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</si>
  <si>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</si>
  <si>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</si>
  <si>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</si>
  <si>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</si>
  <si>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</si>
  <si>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</si>
  <si>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</si>
  <si>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</si>
  <si>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</si>
  <si>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</si>
  <si>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</si>
  <si>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</si>
  <si>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</si>
  <si>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</si>
  <si>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</si>
  <si>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</si>
  <si>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</si>
  <si>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</si>
  <si>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</si>
  <si>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</si>
  <si>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</si>
  <si>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</si>
  <si>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</si>
  <si>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</si>
  <si>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</si>
  <si>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</si>
  <si>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</si>
  <si>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</si>
  <si>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</si>
  <si>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</si>
  <si>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</si>
  <si>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</si>
  <si>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</si>
  <si>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</si>
  <si>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</si>
  <si>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</si>
  <si>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</si>
  <si>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</si>
  <si>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</si>
  <si>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</si>
  <si>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</si>
  <si>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</si>
  <si>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</si>
  <si>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</si>
  <si>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</si>
  <si>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</si>
  <si>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</si>
  <si>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</si>
  <si>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</si>
  <si>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</si>
  <si>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</si>
  <si>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</si>
  <si>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</si>
  <si>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</si>
  <si>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</si>
  <si>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</si>
  <si>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</si>
  <si>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</si>
  <si>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</si>
  <si>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</si>
  <si>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</si>
  <si>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</si>
  <si>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</si>
  <si>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</si>
  <si>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</si>
  <si>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</si>
  <si>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</si>
  <si>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</si>
  <si>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</si>
  <si>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</si>
  <si>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</si>
  <si>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</si>
  <si>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</si>
  <si>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</si>
  <si>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</si>
  <si>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</si>
  <si>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</si>
  <si>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</si>
  <si>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</si>
  <si>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</si>
  <si>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</si>
  <si>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</si>
  <si>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</si>
  <si>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</si>
  <si>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</si>
  <si>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</si>
  <si>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</si>
  <si>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</si>
  <si>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</si>
  <si>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</si>
  <si>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</si>
  <si>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</si>
  <si>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</si>
  <si>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</si>
  <si>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</si>
  <si>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</si>
  <si>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</si>
  <si>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</si>
  <si>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</si>
  <si>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</si>
  <si>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</si>
  <si>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</si>
  <si>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</si>
  <si>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</si>
  <si>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</si>
  <si>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</si>
  <si>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</si>
  <si>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</si>
  <si>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</si>
  <si>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</si>
  <si>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</si>
  <si>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</si>
  <si>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</si>
  <si>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</si>
  <si>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</si>
  <si>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</si>
  <si>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</si>
  <si>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</si>
  <si>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</si>
  <si>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</si>
  <si>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</si>
  <si>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</si>
  <si>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</si>
  <si>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</si>
  <si>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</si>
  <si>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</si>
  <si>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</si>
  <si>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</si>
  <si>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</si>
  <si>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</si>
  <si>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</si>
  <si>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</si>
  <si>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</si>
  <si>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</si>
  <si>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</si>
  <si>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</si>
  <si>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</si>
  <si>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</si>
  <si>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</si>
  <si>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</si>
  <si>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</si>
  <si>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</si>
  <si>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</si>
  <si>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</si>
  <si>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</si>
  <si>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</si>
  <si>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</si>
  <si>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</si>
  <si>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</si>
  <si>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</si>
  <si>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</si>
  <si>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</si>
  <si>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</si>
  <si>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</si>
  <si>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</si>
  <si>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</si>
  <si>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</si>
  <si>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</si>
  <si>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</si>
  <si>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</si>
  <si>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</si>
  <si>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</si>
  <si>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</si>
  <si>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</si>
  <si>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</si>
  <si>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</si>
  <si>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</si>
  <si>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</si>
  <si>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</si>
  <si>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</si>
  <si>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</si>
  <si>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</si>
  <si>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</si>
  <si>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</si>
  <si>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</si>
  <si>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</si>
  <si>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</si>
  <si>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</si>
  <si>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</si>
  <si>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</si>
  <si>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</si>
  <si>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</si>
  <si>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</si>
  <si>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</si>
  <si>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</si>
  <si>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</si>
  <si>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</si>
  <si>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</si>
  <si>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</si>
  <si>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</si>
  <si>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</si>
  <si>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</si>
  <si>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</si>
  <si>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</si>
  <si>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</si>
  <si>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</si>
  <si>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</si>
  <si>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</si>
  <si>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</si>
  <si>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</si>
  <si>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</si>
  <si>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</si>
  <si>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</si>
  <si>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</si>
  <si>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</si>
  <si>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</si>
  <si>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</si>
  <si>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</si>
  <si>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</si>
  <si>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</si>
  <si>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</si>
  <si>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</si>
  <si>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</si>
  <si>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</si>
  <si>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</si>
  <si>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</si>
  <si>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</si>
  <si>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</si>
  <si>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</si>
  <si>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</si>
  <si>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</si>
  <si>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</si>
  <si>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</si>
  <si>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</si>
  <si>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</si>
  <si>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</si>
  <si>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</si>
  <si>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</si>
  <si>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</si>
  <si>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</si>
  <si>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</si>
  <si>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</si>
  <si>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</si>
  <si>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</si>
  <si>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</si>
  <si>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</si>
  <si>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</si>
  <si>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</si>
  <si>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</si>
  <si>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</si>
  <si>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</si>
  <si>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</si>
  <si>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</si>
  <si>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</si>
  <si>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</si>
  <si>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</si>
  <si>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</si>
  <si>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</si>
  <si>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</si>
  <si>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</si>
  <si>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</si>
  <si>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</si>
  <si>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</si>
  <si>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</si>
  <si>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</si>
  <si>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</si>
  <si>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</si>
  <si>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</si>
  <si>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</si>
  <si>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</si>
  <si>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</si>
  <si>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</si>
  <si>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</si>
  <si>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</si>
  <si>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</si>
  <si>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</si>
  <si>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</si>
  <si>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</si>
  <si>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</si>
  <si>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</si>
  <si>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</si>
  <si>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</si>
  <si>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</si>
  <si>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</si>
  <si>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</si>
  <si>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</si>
  <si>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</si>
  <si>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</si>
  <si>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</si>
  <si>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</si>
  <si>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</si>
  <si>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</si>
  <si>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</si>
  <si>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</si>
  <si>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</si>
  <si>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</si>
  <si>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</si>
  <si>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</si>
  <si>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</si>
  <si>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</si>
  <si>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</si>
  <si>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</si>
  <si>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</si>
  <si>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</si>
  <si>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</si>
  <si>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</si>
  <si>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</si>
  <si>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</si>
  <si>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</si>
  <si>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</si>
  <si>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</si>
  <si>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</si>
  <si>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</si>
  <si>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</si>
  <si>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</si>
  <si>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</si>
  <si>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</si>
  <si>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</si>
  <si>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</si>
  <si>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</si>
  <si>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</si>
  <si>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</si>
  <si>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</si>
  <si>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</si>
  <si>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</si>
  <si>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</si>
  <si>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</si>
  <si>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</si>
  <si>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</si>
  <si>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</si>
  <si>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</si>
  <si>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</si>
  <si>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</si>
  <si>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</si>
  <si>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</si>
  <si>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</si>
  <si>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</si>
  <si>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</si>
  <si>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</si>
  <si>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</si>
  <si>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</si>
  <si>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</si>
  <si>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</si>
  <si>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</si>
  <si>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</si>
  <si>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</si>
  <si>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</si>
  <si>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</si>
  <si>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</si>
  <si>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</si>
  <si>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</si>
  <si>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</si>
  <si>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</si>
  <si>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</si>
  <si>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</si>
  <si>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</si>
  <si>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</si>
  <si>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</si>
  <si>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</si>
  <si>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</si>
  <si>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</si>
  <si>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</si>
  <si>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</si>
  <si>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</si>
  <si>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</si>
  <si>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</si>
  <si>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</si>
  <si>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</si>
  <si>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</si>
  <si>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</si>
  <si>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</si>
  <si>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</si>
  <si>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</si>
  <si>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</si>
  <si>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</si>
  <si>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</si>
  <si>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</si>
  <si>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</si>
  <si>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</si>
  <si>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</si>
  <si>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</si>
  <si>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</si>
  <si>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</si>
  <si>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</si>
  <si>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</si>
  <si>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</si>
  <si>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</si>
  <si>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</si>
  <si>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</si>
  <si>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</si>
  <si>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</si>
  <si>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</si>
  <si>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</si>
  <si>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</si>
  <si>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</si>
  <si>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</si>
  <si>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</si>
  <si>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</si>
  <si>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</si>
  <si>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</si>
  <si>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</si>
  <si>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</si>
  <si>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</si>
  <si>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</si>
  <si>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</si>
  <si>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</si>
  <si>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</si>
  <si>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</si>
  <si>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</si>
  <si>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</si>
  <si>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</si>
  <si>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</si>
  <si>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</si>
  <si>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</si>
  <si>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</si>
  <si>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</si>
  <si>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</si>
  <si>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</si>
  <si>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</si>
  <si>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</si>
  <si>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</si>
  <si>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</si>
  <si>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</si>
  <si>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</si>
  <si>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</si>
  <si>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</si>
  <si>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</si>
  <si>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</si>
  <si>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</si>
  <si>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</si>
  <si>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</si>
  <si>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</si>
  <si>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</si>
  <si>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</si>
  <si>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</si>
  <si>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</si>
  <si>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</si>
  <si>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</si>
  <si>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</si>
  <si>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</si>
  <si>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</si>
  <si>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</si>
  <si>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</si>
  <si>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</si>
  <si>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</si>
  <si>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</si>
  <si>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</si>
  <si>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</si>
  <si>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</si>
  <si>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</si>
  <si>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</si>
  <si>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</si>
  <si>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</si>
  <si>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</si>
  <si>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</si>
  <si>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</si>
  <si>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</si>
  <si>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</si>
  <si>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</si>
  <si>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</si>
  <si>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</si>
  <si>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</si>
  <si>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</si>
  <si>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</si>
  <si>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</si>
  <si>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</si>
  <si>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</si>
  <si>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</si>
  <si>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</si>
  <si>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</si>
  <si>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</si>
  <si>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</si>
  <si>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</si>
  <si>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</si>
  <si>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</si>
  <si>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</si>
  <si>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</si>
  <si>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</si>
  <si>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</si>
  <si>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</si>
  <si>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</si>
  <si>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</si>
  <si>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</si>
  <si>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</si>
  <si>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</si>
  <si>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</si>
  <si>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</si>
  <si>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</si>
  <si>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</si>
  <si>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</si>
  <si>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</si>
  <si>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</si>
  <si>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</si>
  <si>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</si>
  <si>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</si>
  <si>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</si>
  <si>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</si>
  <si>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</si>
  <si>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</si>
  <si>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</si>
  <si>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</si>
  <si>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</si>
  <si>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</si>
  <si>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</si>
  <si>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</si>
  <si>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</si>
  <si>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</si>
  <si>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</si>
  <si>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</si>
  <si>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</si>
  <si>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</si>
  <si>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</si>
  <si>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</si>
  <si>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</si>
  <si>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</si>
  <si>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</si>
  <si>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</si>
  <si>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</si>
  <si>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</si>
  <si>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</si>
  <si>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</si>
  <si>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</si>
  <si>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</si>
  <si>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</si>
  <si>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</si>
  <si>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</si>
  <si>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</si>
  <si>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</si>
  <si>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</si>
  <si>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</si>
  <si>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</si>
  <si>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</si>
  <si>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</si>
  <si>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</si>
  <si>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</si>
  <si>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</si>
  <si>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</si>
  <si>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</si>
  <si>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</si>
  <si>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</si>
  <si>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</si>
  <si>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</si>
  <si>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</si>
  <si>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</si>
  <si>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</si>
  <si>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</si>
  <si>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</si>
  <si>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</si>
  <si>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</si>
  <si>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</si>
  <si>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</si>
  <si>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</si>
  <si>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</si>
  <si>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</si>
  <si>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</si>
  <si>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</si>
  <si>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</si>
  <si>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</si>
  <si>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</si>
  <si>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</si>
  <si>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</si>
  <si>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</si>
  <si>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</si>
  <si>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</si>
  <si>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</si>
  <si>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</si>
  <si>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</si>
  <si>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</si>
  <si>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</si>
  <si>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</si>
  <si>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</si>
  <si>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</si>
  <si>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</si>
  <si>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</si>
  <si>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</si>
  <si>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</si>
  <si>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</si>
  <si>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</si>
  <si>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</si>
  <si>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</si>
  <si>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</si>
  <si>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</si>
  <si>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</si>
  <si>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</si>
  <si>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</si>
  <si>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</si>
  <si>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</si>
  <si>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</si>
  <si>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</si>
  <si>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</si>
  <si>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</si>
  <si>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</si>
  <si>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</si>
  <si>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</si>
  <si>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</si>
  <si>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</si>
  <si>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</si>
  <si>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</si>
  <si>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</si>
  <si>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</si>
  <si>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</si>
  <si>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</si>
  <si>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</si>
  <si>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</si>
  <si>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</si>
  <si>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</si>
  <si>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</si>
  <si>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</si>
  <si>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</si>
  <si>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</si>
  <si>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</si>
  <si>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</si>
  <si>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</si>
  <si>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</si>
  <si>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</si>
  <si>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</si>
  <si>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</si>
  <si>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</si>
  <si>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</si>
  <si>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</si>
  <si>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</si>
  <si>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</si>
  <si>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</si>
  <si>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</si>
  <si>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</si>
  <si>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</si>
  <si>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</si>
  <si>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</si>
  <si>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</si>
  <si>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</si>
  <si>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</si>
  <si>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</si>
  <si>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</si>
  <si>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</si>
  <si>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</si>
  <si>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</si>
  <si>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</si>
  <si>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</si>
  <si>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</si>
  <si>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</si>
  <si>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</si>
  <si>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</si>
  <si>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</si>
  <si>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</si>
  <si>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</si>
  <si>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</si>
  <si>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</si>
  <si>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</si>
  <si>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</si>
  <si>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</si>
  <si>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</si>
  <si>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</si>
  <si>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</si>
  <si>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</si>
  <si>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</si>
  <si>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</si>
  <si>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</si>
  <si>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</si>
  <si>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</si>
  <si>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</si>
  <si>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</si>
  <si>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</si>
  <si>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</si>
  <si>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</si>
  <si>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</si>
  <si>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</si>
  <si>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</si>
  <si>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</si>
  <si>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</si>
  <si>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</si>
  <si>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</si>
  <si>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</si>
  <si>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</si>
  <si>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</si>
  <si>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</si>
  <si>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</si>
  <si>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</si>
  <si>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</si>
  <si>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</si>
  <si>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</si>
  <si>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</si>
  <si>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</si>
  <si>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</si>
  <si>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</si>
  <si>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</si>
  <si>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</si>
  <si>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</si>
  <si>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</si>
  <si>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</si>
  <si>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</si>
  <si>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</si>
  <si>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</si>
  <si>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</si>
  <si>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</si>
  <si>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</si>
  <si>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</si>
  <si>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</si>
  <si>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</si>
  <si>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</si>
  <si>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</si>
  <si>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</si>
  <si>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</si>
  <si>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</si>
  <si>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</si>
  <si>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</si>
  <si>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</si>
  <si>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</si>
  <si>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</si>
  <si>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</si>
  <si>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</si>
  <si>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</si>
  <si>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</si>
  <si>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</si>
  <si>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</si>
  <si>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</si>
  <si>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</si>
  <si>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</si>
  <si>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</si>
  <si>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</si>
  <si>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</si>
  <si>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</si>
  <si>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</si>
  <si>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</si>
  <si>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</si>
  <si>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</si>
  <si>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</si>
  <si>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</si>
  <si>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</si>
  <si>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</si>
  <si>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</si>
  <si>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</si>
  <si>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</si>
  <si>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</si>
  <si>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</si>
  <si>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</si>
  <si>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</si>
  <si>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</si>
  <si>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</si>
  <si>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</si>
  <si>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</si>
  <si>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</si>
  <si>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</si>
  <si>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</si>
  <si>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</si>
  <si>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</si>
  <si>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</si>
  <si>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</si>
  <si>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</si>
  <si>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</si>
  <si>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</si>
  <si>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</si>
  <si>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</si>
  <si>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</si>
  <si>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</si>
  <si>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</si>
  <si>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</si>
  <si>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</si>
  <si>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</si>
  <si>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</si>
  <si>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</si>
  <si>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</si>
  <si>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</si>
  <si>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</si>
  <si>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</si>
  <si>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</si>
  <si>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</si>
  <si>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</si>
  <si>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</si>
  <si>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</si>
  <si>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</si>
  <si>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</si>
  <si>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</si>
  <si>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</si>
  <si>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</si>
  <si>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</si>
  <si>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</si>
  <si>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</si>
  <si>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</si>
  <si>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</si>
  <si>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</si>
  <si>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</si>
  <si>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</si>
  <si>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</si>
  <si>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</si>
  <si>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</si>
  <si>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</si>
  <si>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</si>
  <si>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</si>
  <si>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</si>
  <si>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</si>
  <si>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</si>
  <si>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</si>
  <si>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</si>
  <si>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</si>
  <si>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</si>
  <si>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</si>
  <si>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</si>
  <si>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</si>
  <si>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</si>
  <si>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</si>
  <si>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</si>
  <si>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</si>
  <si>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</si>
  <si>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</si>
  <si>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</si>
  <si>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</si>
  <si>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</si>
  <si>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</si>
  <si>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</si>
  <si>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</si>
  <si>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</si>
  <si>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</si>
  <si>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</si>
  <si>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</si>
  <si>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</si>
  <si>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</si>
  <si>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</si>
  <si>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</si>
  <si>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</si>
  <si>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</si>
  <si>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</si>
  <si>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</si>
  <si>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</si>
  <si>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</si>
  <si>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</si>
  <si>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</si>
  <si>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</si>
  <si>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</si>
  <si>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</si>
  <si>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</si>
  <si>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</si>
  <si>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</si>
  <si>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</si>
  <si>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</si>
  <si>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</si>
  <si>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</si>
  <si>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</si>
  <si>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</si>
  <si>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</si>
  <si>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</si>
  <si>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</si>
  <si>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</si>
  <si>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</si>
  <si>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</si>
  <si>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</si>
  <si>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</si>
  <si>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</si>
  <si>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</si>
  <si>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</si>
  <si>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</si>
  <si>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</si>
  <si>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</si>
  <si>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</si>
  <si>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</si>
  <si>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</si>
  <si>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</si>
  <si>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</si>
  <si>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</si>
  <si>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</si>
  <si>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</si>
  <si>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</si>
  <si>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</si>
  <si>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</si>
  <si>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</si>
  <si>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</si>
  <si>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</si>
  <si>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</si>
  <si>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</si>
  <si>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</si>
  <si>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</si>
  <si>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</si>
  <si>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</si>
  <si>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</si>
  <si>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</si>
  <si>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</si>
  <si>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</si>
  <si>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</si>
  <si>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</si>
  <si>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</si>
  <si>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</si>
  <si>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</si>
  <si>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</si>
  <si>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</si>
  <si>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</si>
  <si>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</si>
  <si>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</si>
  <si>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</si>
  <si>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</si>
  <si>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</si>
  <si>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</si>
  <si>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</si>
  <si>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</si>
  <si>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</si>
  <si>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</si>
  <si>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</si>
  <si>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</si>
  <si>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</si>
  <si>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</si>
  <si>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</si>
  <si>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</si>
  <si>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</si>
  <si>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</si>
  <si>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</si>
  <si>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</si>
  <si>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</si>
  <si>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</si>
  <si>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</si>
  <si>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</si>
  <si>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</si>
  <si>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</si>
  <si>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</si>
  <si>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</si>
  <si>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</si>
  <si>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</si>
  <si>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</si>
  <si>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</si>
  <si>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</si>
  <si>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</si>
  <si>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</si>
  <si>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</si>
  <si>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</si>
  <si>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</si>
  <si>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</si>
  <si>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</si>
  <si>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</si>
  <si>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</si>
  <si>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</si>
  <si>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</si>
  <si>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</si>
  <si>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</si>
  <si>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</si>
  <si>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</si>
  <si>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</si>
  <si>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</si>
  <si>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</si>
  <si>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</si>
  <si>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</si>
  <si>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</si>
  <si>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</si>
  <si>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</si>
  <si>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</si>
  <si>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</si>
  <si>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</si>
  <si>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</si>
  <si>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</si>
  <si>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</si>
  <si>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</si>
  <si>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</si>
  <si>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</si>
  <si>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</si>
  <si>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</si>
  <si>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</si>
  <si>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</si>
  <si>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</si>
  <si>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</si>
  <si>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</si>
  <si>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</si>
  <si>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</si>
  <si>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</si>
  <si>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</si>
  <si>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</si>
  <si>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</si>
  <si>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</si>
  <si>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</si>
  <si>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</si>
  <si>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</si>
  <si>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</si>
  <si>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</si>
  <si>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</si>
  <si>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</si>
  <si>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</si>
  <si>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</si>
  <si>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</si>
  <si>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</si>
  <si>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</si>
  <si>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</si>
  <si>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</si>
  <si>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</si>
  <si>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</si>
  <si>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</si>
  <si>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</si>
  <si>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</si>
  <si>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</si>
  <si>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</si>
  <si>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</si>
  <si>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</si>
  <si>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</si>
  <si>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</si>
  <si>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</si>
  <si>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</si>
  <si>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</si>
  <si>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</si>
  <si>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</si>
  <si>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</si>
  <si>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</si>
  <si>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</si>
  <si>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</si>
  <si>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</si>
  <si>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</si>
  <si>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</si>
  <si>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</si>
  <si>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</si>
  <si>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</si>
  <si>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</si>
  <si>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</si>
  <si>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</si>
  <si>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</si>
  <si>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</si>
  <si>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</si>
  <si>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</si>
  <si>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</si>
  <si>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</si>
  <si>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</si>
  <si>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</si>
  <si>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</si>
  <si>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</si>
  <si>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</si>
  <si>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</si>
  <si>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</si>
  <si>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</si>
  <si>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</si>
  <si>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</si>
  <si>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</si>
  <si>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</si>
  <si>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</si>
  <si>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</si>
  <si>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</si>
  <si>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</si>
  <si>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</si>
  <si>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</si>
  <si>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</si>
  <si>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</si>
  <si>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</si>
  <si>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</si>
  <si>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</si>
  <si>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</si>
  <si>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</si>
  <si>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</si>
  <si>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</si>
  <si>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</si>
  <si>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</si>
  <si>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</si>
  <si>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</si>
  <si>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</si>
  <si>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</si>
  <si>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</si>
  <si>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</si>
  <si>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</si>
  <si>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</si>
  <si>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</si>
  <si>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</si>
  <si>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</si>
  <si>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</si>
  <si>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</si>
  <si>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</si>
  <si>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</si>
  <si>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</si>
  <si>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</si>
  <si>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</si>
  <si>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</si>
  <si>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</si>
  <si>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</si>
  <si>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</si>
  <si>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</si>
  <si>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</si>
  <si>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</si>
  <si>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</si>
  <si>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</si>
  <si>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</si>
  <si>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</si>
  <si>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</si>
  <si>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</si>
  <si>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</si>
  <si>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</si>
  <si>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</si>
  <si>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</si>
  <si>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</si>
  <si>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</si>
  <si>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</si>
  <si>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</si>
  <si>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</si>
  <si>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</si>
  <si>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</si>
  <si>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</si>
  <si>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</si>
  <si>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</si>
  <si>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</si>
  <si>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</si>
  <si>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</si>
  <si>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</si>
  <si>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</si>
  <si>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</si>
  <si>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</si>
  <si>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</si>
  <si>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</si>
  <si>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</si>
  <si>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</si>
  <si>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</si>
  <si>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</si>
  <si>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</si>
  <si>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</si>
  <si>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</si>
  <si>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</si>
  <si>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</si>
  <si>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</si>
  <si>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</si>
  <si>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</si>
  <si>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</si>
  <si>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</si>
  <si>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</si>
  <si>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</si>
  <si>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</si>
  <si>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</si>
  <si>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</si>
  <si>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</si>
  <si>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</si>
  <si>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</si>
  <si>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</si>
  <si>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</si>
  <si>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</si>
  <si>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</si>
  <si>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</si>
  <si>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</si>
  <si>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</si>
  <si>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</si>
  <si>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</si>
  <si>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</si>
  <si>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</si>
  <si>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</si>
  <si>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</si>
  <si>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</si>
  <si>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</si>
  <si>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</si>
  <si>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</si>
  <si>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</si>
  <si>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</si>
  <si>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</si>
  <si>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</si>
  <si>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</si>
  <si>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</si>
  <si>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</si>
  <si>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</si>
  <si>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</si>
  <si>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</si>
  <si>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</si>
  <si>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</si>
  <si>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</si>
  <si>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</si>
  <si>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</si>
  <si>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</si>
  <si>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</si>
  <si>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</si>
  <si>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</si>
  <si>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</si>
  <si>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</si>
  <si>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</si>
  <si>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</si>
  <si>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</si>
  <si>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</si>
  <si>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</si>
  <si>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</si>
  <si>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</si>
  <si>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</si>
  <si>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</si>
  <si>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</si>
  <si>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</si>
  <si>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</si>
  <si>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</si>
  <si>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</si>
  <si>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</si>
  <si>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</si>
  <si>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</si>
  <si>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</si>
  <si>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</si>
  <si>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</si>
  <si>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</si>
  <si>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</si>
  <si>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</si>
  <si>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</si>
  <si>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</si>
  <si>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</si>
  <si>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</si>
  <si>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</si>
  <si>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</si>
  <si>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</si>
  <si>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</si>
  <si>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</si>
  <si>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</si>
  <si>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</si>
  <si>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</si>
  <si>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</si>
  <si>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</si>
  <si>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</si>
  <si>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</si>
  <si>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</si>
  <si>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</si>
  <si>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</si>
  <si>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</si>
  <si>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</si>
  <si>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</si>
  <si>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</si>
  <si>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</si>
  <si>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</si>
  <si>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</si>
  <si>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</si>
  <si>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</si>
  <si>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</si>
  <si>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</si>
  <si>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</si>
  <si>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</si>
  <si>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</si>
  <si>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</si>
  <si>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</si>
  <si>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</si>
  <si>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</si>
  <si>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</si>
  <si>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</si>
  <si>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</si>
  <si>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</si>
  <si>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</si>
  <si>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</si>
  <si>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</si>
  <si>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</si>
  <si>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</si>
  <si>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</si>
  <si>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</si>
  <si>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</si>
  <si>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</si>
  <si>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</si>
  <si>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</si>
  <si>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</si>
  <si>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</si>
  <si>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</si>
  <si>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</si>
  <si>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</si>
  <si>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</si>
  <si>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</si>
  <si>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</si>
  <si>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</si>
  <si>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</si>
  <si>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</si>
  <si>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</si>
  <si>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</si>
  <si>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</si>
  <si>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</si>
  <si>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</si>
  <si>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</si>
  <si>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</si>
  <si>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</si>
  <si>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</si>
  <si>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</si>
  <si>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</si>
  <si>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</si>
  <si>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</si>
  <si>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</si>
  <si>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</si>
  <si>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</si>
  <si>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</si>
  <si>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</si>
  <si>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</si>
  <si>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</si>
  <si>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</si>
  <si>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</si>
  <si>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</si>
  <si>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</si>
  <si>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</si>
  <si>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</si>
  <si>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</si>
  <si>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</si>
  <si>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</si>
  <si>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</si>
  <si>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</si>
  <si>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</si>
  <si>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</si>
  <si>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</si>
  <si>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</si>
  <si>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</si>
  <si>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</si>
  <si>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</si>
  <si>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</si>
  <si>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</si>
  <si>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</si>
  <si>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</si>
  <si>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</si>
  <si>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</si>
  <si>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</si>
  <si>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</si>
  <si>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</si>
  <si>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</si>
  <si>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</si>
  <si>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</si>
  <si>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</si>
  <si>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</si>
  <si>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</si>
  <si>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</si>
  <si>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</si>
  <si>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</si>
  <si>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</si>
  <si>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</si>
  <si>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</si>
  <si>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</si>
  <si>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</si>
  <si>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</si>
  <si>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</si>
  <si>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</si>
  <si>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</si>
  <si>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</si>
  <si>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</si>
  <si>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</si>
  <si>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</si>
  <si>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</si>
  <si>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</si>
  <si>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</si>
  <si>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</si>
  <si>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</si>
  <si>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</si>
  <si>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</si>
  <si>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</si>
  <si>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</si>
  <si>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</si>
  <si>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</si>
  <si>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</si>
  <si>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</si>
  <si>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</si>
  <si>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</si>
  <si>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</si>
  <si>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</si>
  <si>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</si>
  <si>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</si>
  <si>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</si>
  <si>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</si>
  <si>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</si>
  <si>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</si>
  <si>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</si>
  <si>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</si>
  <si>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</si>
  <si>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</si>
  <si>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</si>
  <si>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</si>
  <si>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</si>
  <si>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</si>
  <si>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</si>
  <si>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</si>
  <si>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</si>
  <si>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</si>
  <si>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</si>
  <si>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</si>
  <si>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</si>
  <si>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</si>
  <si>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</si>
  <si>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</si>
  <si>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</si>
  <si>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</si>
  <si>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</si>
  <si>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</si>
  <si>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</si>
  <si>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</si>
  <si>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</si>
  <si>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</si>
  <si>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</si>
  <si>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</si>
  <si>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</si>
  <si>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</si>
  <si>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</si>
  <si>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</si>
  <si>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</si>
  <si>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</si>
  <si>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</si>
  <si>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</si>
  <si>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</si>
  <si>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</si>
  <si>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</si>
  <si>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</si>
  <si>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</si>
  <si>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</si>
  <si>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</si>
  <si>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</si>
  <si>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</si>
  <si>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</si>
  <si>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</si>
  <si>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</si>
  <si>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</si>
  <si>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</si>
  <si>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</si>
  <si>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</si>
  <si>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</si>
  <si>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</si>
  <si>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</si>
  <si>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</si>
  <si>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</si>
  <si>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</si>
  <si>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</si>
  <si>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</si>
  <si>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</si>
  <si>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</si>
  <si>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</si>
  <si>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</si>
  <si>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</si>
  <si>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</si>
  <si>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</si>
  <si>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</si>
  <si>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</si>
  <si>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</si>
  <si>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</si>
  <si>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</si>
  <si>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</si>
  <si>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</si>
  <si>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</si>
  <si>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</si>
  <si>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</si>
  <si>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</si>
  <si>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</si>
  <si>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</si>
  <si>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</si>
  <si>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</si>
  <si>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</si>
  <si>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</si>
  <si>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</si>
  <si>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</si>
  <si>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</si>
  <si>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</si>
  <si>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</si>
  <si>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</si>
  <si>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</si>
  <si>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</si>
  <si>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</si>
  <si>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</si>
  <si>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</si>
  <si>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</si>
  <si>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</si>
  <si>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</si>
  <si>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</si>
  <si>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</si>
  <si>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</si>
  <si>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</si>
  <si>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</si>
  <si>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</si>
  <si>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</si>
  <si>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</si>
  <si>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</si>
  <si>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</si>
  <si>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</si>
  <si>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</si>
  <si>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</si>
  <si>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</si>
  <si>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</si>
  <si>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</si>
  <si>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</si>
  <si>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</si>
  <si>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</si>
  <si>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</si>
  <si>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</si>
  <si>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</si>
  <si>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</si>
  <si>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</si>
  <si>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</si>
  <si>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</si>
  <si>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</si>
  <si>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</si>
  <si>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</si>
  <si>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</si>
  <si>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</si>
  <si>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</si>
  <si>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</si>
  <si>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</si>
  <si>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</si>
  <si>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</si>
  <si>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</si>
  <si>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</si>
  <si>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</si>
  <si>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</si>
  <si>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</si>
  <si>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</si>
  <si>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</si>
  <si>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</si>
  <si>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</si>
  <si>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</si>
  <si>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</si>
  <si>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</si>
  <si>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</si>
  <si>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</si>
  <si>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</si>
  <si>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</si>
  <si>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</si>
  <si>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</si>
  <si>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</si>
  <si>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</si>
  <si>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</si>
  <si>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</si>
  <si>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</si>
  <si>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</si>
  <si>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</si>
  <si>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</si>
  <si>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</si>
  <si>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</si>
  <si>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</si>
  <si>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</si>
  <si>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</si>
  <si>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</si>
  <si>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</si>
  <si>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</si>
  <si>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</si>
  <si>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</si>
  <si>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</si>
  <si>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</si>
  <si>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</si>
  <si>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</si>
  <si>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</si>
  <si>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</si>
  <si>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</si>
  <si>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</si>
  <si>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</si>
  <si>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</si>
  <si>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</si>
  <si>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</si>
  <si>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</si>
  <si>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</si>
  <si>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</si>
  <si>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</si>
  <si>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</si>
  <si>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</si>
  <si>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</si>
  <si>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</si>
  <si>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</si>
  <si>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</si>
  <si>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</si>
  <si>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</si>
  <si>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</si>
  <si>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</si>
  <si>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</si>
  <si>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</si>
  <si>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</si>
  <si>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</si>
  <si>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</si>
  <si>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</si>
  <si>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</si>
  <si>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</si>
  <si>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</si>
  <si>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</si>
  <si>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</si>
  <si>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</si>
  <si>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</si>
  <si>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</si>
  <si>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</si>
  <si>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</si>
  <si>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</si>
  <si>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</si>
  <si>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</si>
  <si>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</si>
  <si>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</si>
  <si>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</si>
  <si>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</si>
  <si>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</si>
  <si>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</si>
  <si>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</si>
  <si>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</si>
  <si>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</si>
  <si>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</si>
  <si>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</si>
  <si>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</si>
  <si>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</si>
  <si>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</si>
  <si>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</si>
  <si>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</si>
  <si>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</si>
  <si>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</si>
  <si>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</si>
  <si>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</si>
  <si>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</si>
  <si>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</si>
  <si>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</si>
  <si>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</si>
  <si>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</si>
  <si>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</si>
  <si>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</si>
  <si>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</si>
  <si>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</si>
  <si>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</si>
  <si>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</si>
  <si>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</si>
  <si>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</si>
  <si>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</si>
  <si>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</si>
  <si>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</si>
  <si>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</si>
  <si>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</si>
  <si>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</si>
  <si>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</si>
  <si>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</si>
  <si>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</si>
  <si>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</si>
  <si>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</si>
  <si>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</si>
  <si>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</si>
  <si>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</si>
  <si>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</si>
  <si>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</si>
  <si>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</si>
  <si>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</si>
  <si>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</si>
  <si>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</si>
  <si>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</si>
  <si>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</si>
  <si>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</si>
  <si>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</si>
  <si>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</si>
  <si>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</si>
  <si>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</si>
  <si>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</si>
  <si>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</si>
  <si>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</si>
  <si>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</si>
  <si>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</si>
  <si>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</si>
  <si>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</si>
  <si>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</si>
  <si>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</si>
  <si>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</si>
  <si>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</si>
  <si>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</si>
  <si>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</si>
  <si>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</si>
  <si>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</si>
  <si>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</si>
  <si>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</si>
  <si>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</si>
  <si>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</si>
  <si>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</si>
  <si>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</si>
  <si>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</si>
  <si>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</si>
  <si>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</si>
  <si>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</si>
  <si>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</si>
  <si>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</si>
  <si>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</si>
  <si>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</si>
  <si>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</si>
  <si>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</si>
  <si>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</si>
  <si>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</si>
  <si>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</si>
  <si>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</si>
  <si>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</si>
  <si>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</si>
  <si>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</si>
  <si>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</si>
  <si>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</si>
  <si>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</si>
  <si>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</si>
  <si>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</si>
  <si>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</si>
  <si>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</si>
  <si>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</si>
  <si>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</si>
  <si>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</si>
  <si>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</si>
  <si>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</si>
  <si>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</si>
  <si>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</si>
  <si>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</si>
  <si>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</si>
  <si>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</si>
  <si>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</si>
  <si>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</si>
  <si>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</si>
  <si>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</si>
  <si>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</si>
  <si>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</si>
  <si>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</si>
  <si>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</si>
  <si>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</si>
  <si>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</si>
  <si>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</si>
  <si>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</si>
  <si>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</si>
  <si>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</si>
  <si>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</si>
  <si>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</si>
  <si>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</si>
  <si>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</si>
  <si>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</si>
  <si>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</si>
  <si>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</si>
  <si>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</si>
  <si>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</si>
  <si>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</si>
  <si>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</si>
  <si>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</si>
  <si>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</si>
  <si>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</si>
  <si>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</si>
  <si>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</si>
  <si>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</si>
  <si>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</si>
  <si>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</si>
  <si>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</si>
  <si>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</si>
  <si>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</si>
  <si>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</si>
  <si>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</si>
  <si>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</si>
  <si>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</si>
  <si>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</si>
  <si>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</si>
  <si>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</si>
  <si>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</si>
  <si>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</si>
  <si>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</si>
  <si>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</si>
  <si>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</si>
  <si>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</si>
  <si>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</si>
  <si>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</si>
  <si>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</si>
  <si>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</si>
  <si>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</si>
  <si>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</si>
  <si>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</si>
  <si>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</si>
  <si>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</si>
  <si>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</si>
  <si>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</si>
  <si>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</si>
  <si>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</si>
  <si>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</si>
  <si>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</si>
  <si>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</si>
  <si>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</si>
  <si>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</si>
  <si>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</si>
  <si>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</si>
  <si>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</si>
  <si>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</si>
  <si>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</si>
  <si>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</si>
  <si>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</si>
  <si>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</si>
  <si>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</si>
  <si>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</si>
  <si>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</si>
  <si>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</si>
  <si>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</si>
  <si>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</si>
  <si>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</si>
  <si>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</si>
  <si>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</si>
  <si>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</si>
  <si>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</si>
  <si>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</si>
  <si>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</si>
  <si>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</si>
  <si>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</si>
  <si>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</si>
  <si>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</si>
  <si>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</si>
  <si>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</si>
  <si>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</si>
  <si>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</si>
  <si>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</si>
  <si>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</si>
  <si>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</si>
  <si>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</si>
  <si>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</si>
  <si>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</si>
  <si>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</si>
  <si>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</si>
  <si>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</si>
  <si>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</si>
  <si>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</si>
  <si>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</si>
  <si>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</si>
  <si>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</si>
  <si>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</si>
  <si>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</si>
  <si>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</si>
  <si>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</si>
  <si>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</si>
  <si>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</si>
  <si>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</si>
  <si>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</si>
  <si>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</si>
  <si>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</si>
  <si>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</si>
  <si>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</si>
  <si>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</si>
  <si>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</si>
  <si>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</si>
  <si>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</si>
  <si>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</si>
  <si>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</si>
  <si>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</si>
  <si>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</si>
  <si>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</si>
  <si>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</si>
  <si>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</si>
  <si>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</si>
  <si>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</si>
  <si>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</si>
  <si>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</si>
  <si>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</si>
  <si>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</si>
  <si>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</si>
  <si>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</si>
  <si>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</si>
  <si>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</si>
  <si>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</si>
  <si>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</si>
  <si>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</si>
  <si>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</si>
  <si>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</si>
  <si>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</si>
  <si>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</si>
  <si>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</si>
  <si>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</si>
  <si>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</si>
  <si>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</si>
  <si>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</si>
  <si>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</si>
  <si>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</si>
  <si>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</si>
  <si>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</si>
  <si>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</si>
  <si>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</si>
  <si>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</si>
  <si>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</si>
  <si>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</si>
  <si>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</si>
  <si>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</si>
  <si>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</si>
  <si>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</si>
  <si>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</si>
  <si>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</si>
  <si>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</si>
  <si>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</si>
  <si>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</si>
  <si>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</si>
  <si>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</si>
  <si>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</si>
  <si>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</si>
  <si>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</si>
  <si>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</si>
  <si>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</si>
  <si>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</si>
  <si>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</si>
  <si>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</si>
  <si>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</si>
  <si>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</si>
  <si>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</si>
  <si>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</si>
  <si>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</si>
  <si>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</si>
  <si>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</si>
  <si>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</si>
  <si>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</si>
  <si>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</si>
  <si>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</si>
  <si>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</si>
  <si>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</si>
  <si>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</si>
  <si>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</si>
  <si>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</si>
  <si>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</si>
  <si>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</si>
  <si>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</si>
  <si>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</si>
  <si>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</si>
  <si>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</si>
  <si>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</si>
  <si>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</si>
  <si>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</si>
  <si>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</si>
  <si>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</si>
  <si>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</si>
  <si>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</si>
  <si>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</si>
  <si>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</si>
  <si>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</si>
  <si>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</si>
  <si>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</si>
  <si>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</si>
  <si>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</si>
  <si>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</si>
  <si>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</si>
  <si>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</si>
  <si>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</si>
  <si>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</si>
  <si>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</si>
  <si>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</si>
  <si>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</si>
  <si>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</si>
  <si>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</si>
  <si>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</si>
  <si>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</si>
  <si>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</si>
  <si>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</si>
  <si>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</si>
  <si>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</si>
  <si>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</si>
  <si>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</si>
  <si>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</si>
  <si>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</si>
  <si>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</si>
  <si>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</si>
  <si>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</si>
  <si>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</si>
  <si>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</si>
  <si>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</si>
  <si>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</si>
  <si>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</si>
  <si>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</si>
  <si>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</si>
  <si>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</si>
  <si>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</si>
  <si>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</si>
  <si>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</si>
  <si>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</si>
  <si>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</si>
  <si>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</si>
  <si>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</si>
  <si>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</si>
  <si>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</si>
  <si>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</si>
  <si>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</si>
  <si>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</si>
  <si>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</si>
  <si>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</si>
  <si>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</si>
  <si>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</si>
  <si>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</si>
  <si>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</si>
  <si>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</si>
  <si>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</si>
  <si>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</si>
  <si>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</si>
  <si>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</si>
  <si>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</si>
  <si>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</si>
  <si>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</si>
  <si>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</si>
  <si>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</si>
  <si>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</si>
  <si>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</si>
  <si>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</si>
  <si>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</si>
  <si>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</si>
  <si>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</si>
  <si>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</si>
  <si>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</si>
  <si>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</si>
  <si>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</si>
  <si>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</si>
  <si>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</si>
  <si>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</si>
  <si>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</si>
  <si>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</si>
  <si>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</si>
  <si>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</si>
  <si>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</si>
  <si>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</si>
  <si>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</si>
  <si>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</si>
  <si>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</si>
  <si>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</si>
  <si>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</si>
  <si>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</si>
  <si>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</si>
  <si>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</si>
  <si>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</si>
  <si>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</si>
  <si>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</si>
  <si>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</si>
  <si>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</si>
  <si>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</si>
  <si>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</si>
  <si>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</si>
  <si>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</si>
  <si>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</si>
  <si>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</si>
  <si>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</si>
  <si>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</si>
  <si>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</si>
  <si>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</si>
  <si>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</si>
  <si>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</si>
  <si>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</si>
  <si>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</si>
  <si>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</si>
  <si>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</si>
  <si>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</si>
  <si>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</si>
  <si>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</si>
  <si>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</si>
  <si>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</si>
  <si>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</si>
  <si>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</si>
  <si>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</si>
  <si>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</si>
  <si>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</si>
  <si>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</si>
  <si>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</si>
  <si>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</si>
  <si>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</si>
  <si>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</si>
  <si>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</si>
  <si>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</si>
  <si>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</si>
  <si>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</si>
  <si>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</si>
  <si>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</si>
  <si>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</si>
  <si>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</si>
  <si>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</si>
  <si>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</si>
  <si>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</si>
  <si>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</si>
  <si>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</si>
  <si>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</si>
  <si>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</si>
  <si>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</si>
  <si>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</si>
  <si>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</si>
  <si>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</si>
  <si>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</si>
  <si>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</si>
  <si>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</si>
  <si>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</si>
  <si>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</si>
  <si>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</si>
  <si>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</si>
  <si>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</si>
  <si>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</si>
  <si>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</si>
  <si>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</si>
  <si>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</si>
  <si>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</si>
  <si>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</si>
  <si>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</si>
  <si>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</si>
  <si>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</si>
  <si>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</si>
  <si>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</si>
  <si>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</si>
  <si>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</si>
  <si>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</si>
  <si>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</si>
  <si>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</si>
  <si>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</si>
  <si>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</si>
  <si>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</si>
  <si>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</si>
  <si>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</si>
  <si>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</si>
  <si>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</si>
  <si>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</si>
  <si>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</si>
  <si>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</si>
  <si>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</si>
  <si>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</si>
  <si>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</si>
  <si>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</si>
  <si>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</si>
  <si>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</si>
  <si>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</si>
  <si>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</si>
  <si>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</si>
  <si>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</si>
  <si>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</si>
  <si>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</si>
  <si>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</si>
  <si>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</si>
  <si>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</si>
  <si>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</si>
  <si>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</si>
  <si>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</si>
  <si>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</si>
  <si>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</si>
  <si>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</si>
  <si>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</si>
  <si>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</si>
  <si>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</si>
  <si>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</si>
  <si>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</si>
  <si>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</si>
  <si>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</si>
  <si>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</si>
  <si>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</si>
  <si>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</si>
  <si>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</si>
  <si>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</si>
  <si>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</si>
  <si>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</si>
  <si>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</si>
  <si>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</si>
  <si>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</si>
  <si>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</si>
  <si>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</si>
  <si>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</si>
  <si>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</si>
  <si>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</si>
  <si>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</si>
  <si>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</si>
  <si>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</si>
  <si>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</si>
  <si>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</si>
  <si>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</si>
  <si>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</si>
  <si>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</si>
  <si>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</si>
  <si>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</si>
  <si>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</si>
  <si>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</si>
  <si>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</si>
  <si>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</si>
  <si>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</si>
  <si>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</si>
  <si>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</si>
  <si>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</si>
  <si>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</si>
  <si>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</si>
  <si>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</si>
  <si>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</si>
  <si>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</si>
  <si>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</si>
  <si>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</si>
  <si>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</si>
  <si>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</si>
  <si>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</si>
  <si>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</si>
  <si>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</si>
  <si>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</si>
  <si>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</si>
  <si>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</si>
  <si>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</si>
  <si>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</si>
  <si>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</si>
  <si>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</si>
  <si>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</si>
  <si>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</si>
  <si>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</si>
  <si>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</si>
  <si>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</si>
  <si>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</si>
  <si>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</si>
  <si>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</si>
  <si>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</si>
  <si>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</si>
  <si>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</si>
  <si>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</si>
  <si>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</si>
  <si>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</si>
  <si>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</si>
  <si>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</si>
  <si>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</si>
  <si>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</si>
  <si>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</si>
  <si>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</si>
  <si>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</si>
  <si>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</si>
  <si>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</si>
  <si>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</si>
  <si>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</si>
  <si>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</si>
  <si>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</si>
  <si>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</si>
  <si>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</si>
  <si>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</si>
  <si>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</si>
  <si>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</si>
  <si>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</si>
  <si>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</si>
  <si>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</si>
  <si>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</si>
  <si>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</si>
  <si>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</si>
  <si>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</si>
  <si>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</si>
  <si>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</si>
  <si>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</si>
  <si>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</si>
  <si>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</si>
  <si>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</si>
  <si>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</si>
  <si>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</si>
  <si>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</si>
  <si>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</si>
  <si>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</si>
  <si>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</si>
  <si>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</si>
  <si>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</si>
  <si>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</si>
  <si>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</si>
  <si>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</si>
  <si>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</si>
  <si>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</si>
  <si>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</si>
  <si>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</si>
  <si>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</si>
  <si>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</si>
  <si>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</si>
  <si>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</si>
  <si>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</si>
  <si>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</si>
  <si>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</si>
  <si>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</si>
  <si>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</si>
  <si>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</si>
  <si>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</si>
  <si>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</si>
  <si>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</si>
  <si>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</si>
  <si>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</si>
  <si>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</si>
  <si>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</si>
  <si>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</si>
  <si>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</si>
  <si>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</si>
  <si>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</si>
  <si>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</si>
  <si>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</si>
  <si>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</si>
  <si>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</si>
  <si>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</si>
  <si>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</si>
  <si>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</si>
  <si>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</si>
  <si>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</si>
  <si>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</si>
  <si>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</si>
  <si>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</si>
  <si>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</si>
  <si>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</si>
  <si>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</si>
  <si>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</si>
  <si>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</si>
  <si>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</si>
  <si>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</si>
  <si>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</si>
  <si>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</si>
  <si>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</si>
  <si>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</si>
  <si>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</si>
  <si>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</si>
  <si>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</si>
  <si>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</si>
  <si>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</si>
  <si>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</si>
  <si>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</si>
  <si>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</si>
  <si>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</si>
  <si>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</si>
  <si>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</si>
  <si>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</si>
  <si>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</si>
  <si>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</si>
  <si>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</si>
  <si>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</si>
  <si>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</si>
  <si>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</si>
  <si>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</si>
  <si>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</si>
  <si>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</si>
  <si>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</si>
  <si>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</si>
  <si>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</si>
  <si>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</si>
  <si>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</si>
  <si>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</si>
  <si>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</si>
  <si>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</si>
  <si>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</si>
  <si>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</si>
  <si>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</si>
  <si>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</si>
  <si>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</si>
  <si>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</si>
  <si>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</si>
  <si>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</si>
  <si>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</si>
  <si>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</si>
  <si>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</si>
  <si>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</si>
  <si>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</si>
  <si>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</si>
  <si>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</si>
  <si>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</si>
  <si>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</si>
  <si>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</si>
  <si>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</si>
  <si>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</si>
  <si>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</si>
  <si>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</si>
  <si>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</si>
  <si>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</si>
  <si>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</si>
  <si>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</si>
  <si>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</si>
  <si>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</si>
  <si>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</si>
  <si>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</si>
  <si>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</si>
  <si>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</si>
  <si>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</si>
  <si>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</si>
  <si>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</si>
  <si>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</si>
  <si>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</si>
  <si>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</si>
  <si>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</si>
  <si>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</si>
  <si>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</si>
  <si>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</si>
  <si>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</si>
  <si>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</si>
  <si>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</si>
  <si>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</si>
  <si>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</si>
  <si>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</si>
  <si>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</si>
  <si>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</si>
  <si>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</si>
  <si>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</si>
  <si>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</si>
  <si>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</si>
  <si>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</si>
  <si>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</si>
  <si>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</si>
  <si>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</si>
  <si>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</si>
  <si>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</si>
  <si>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</si>
  <si>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</si>
  <si>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</si>
  <si>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</si>
  <si>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</si>
  <si>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</si>
  <si>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</si>
  <si>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</si>
  <si>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</si>
  <si>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</si>
  <si>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</si>
  <si>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</si>
  <si>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</si>
  <si>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</si>
  <si>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</si>
  <si>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</si>
  <si>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</si>
  <si>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</si>
  <si>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</si>
  <si>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</si>
  <si>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</si>
  <si>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</si>
  <si>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</si>
  <si>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</si>
  <si>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</si>
  <si>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</si>
  <si>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</si>
  <si>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</si>
  <si>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</si>
  <si>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</si>
  <si>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</si>
  <si>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</si>
  <si>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</si>
  <si>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</si>
  <si>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</si>
  <si>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</si>
  <si>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</si>
  <si>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</si>
  <si>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</si>
  <si>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</si>
  <si>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</si>
  <si>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</si>
  <si>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</si>
  <si>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</si>
  <si>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</si>
  <si>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</si>
  <si>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</si>
  <si>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</si>
  <si>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</si>
  <si>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</si>
  <si>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</si>
  <si>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</si>
  <si>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</si>
  <si>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</si>
  <si>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</si>
  <si>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</si>
  <si>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</si>
  <si>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</si>
  <si>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</si>
  <si>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</si>
  <si>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</si>
  <si>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</si>
  <si>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</si>
  <si>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</si>
  <si>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</si>
  <si>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</si>
  <si>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</si>
  <si>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</si>
  <si>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</si>
  <si>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</si>
  <si>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</si>
  <si>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</si>
  <si>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</si>
  <si>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</si>
  <si>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</si>
  <si>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</si>
  <si>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</si>
  <si>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</si>
  <si>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</si>
  <si>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</si>
  <si>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</si>
  <si>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</si>
  <si>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</si>
  <si>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</si>
  <si>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</si>
  <si>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</si>
  <si>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</si>
  <si>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</si>
  <si>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</si>
  <si>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</si>
  <si>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</si>
  <si>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</si>
  <si>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</si>
  <si>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</si>
  <si>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</si>
  <si>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</si>
  <si>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</si>
  <si>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</si>
  <si>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</si>
  <si>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</si>
  <si>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</si>
  <si>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</si>
  <si>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</si>
  <si>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</si>
  <si>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</si>
  <si>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</si>
  <si>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</si>
  <si>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</si>
  <si>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</si>
  <si>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</si>
  <si>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</si>
  <si>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</si>
  <si>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</si>
  <si>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</si>
  <si>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</si>
  <si>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</si>
  <si>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</si>
  <si>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</si>
  <si>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</si>
  <si>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</si>
  <si>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</si>
  <si>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</si>
  <si>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</si>
  <si>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</si>
  <si>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</si>
  <si>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</si>
  <si>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</si>
  <si>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</si>
  <si>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</si>
  <si>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</si>
  <si>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</si>
  <si>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</si>
  <si>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</si>
  <si>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</si>
  <si>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</si>
  <si>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</si>
  <si>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</si>
  <si>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</si>
  <si>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</si>
  <si>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</si>
  <si>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</si>
  <si>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</si>
  <si>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</si>
  <si>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</si>
  <si>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</si>
  <si>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</si>
  <si>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</si>
  <si>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</si>
  <si>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</si>
  <si>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</si>
  <si>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</si>
  <si>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</si>
  <si>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</si>
  <si>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</si>
  <si>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</si>
  <si>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</si>
  <si>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</si>
  <si>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</si>
  <si>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</si>
  <si>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</si>
  <si>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</si>
  <si>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</si>
  <si>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</si>
  <si>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</si>
  <si>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</si>
  <si>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</si>
  <si>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</si>
  <si>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</si>
  <si>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</si>
  <si>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</si>
  <si>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</si>
  <si>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</si>
  <si>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</si>
  <si>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</si>
  <si>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</si>
  <si>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</si>
  <si>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</si>
  <si>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</si>
  <si>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</si>
  <si>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</si>
  <si>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</si>
  <si>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</si>
  <si>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</si>
  <si>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</si>
  <si>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</si>
  <si>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</si>
  <si>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</si>
  <si>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</si>
  <si>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</si>
  <si>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</si>
  <si>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</si>
  <si>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</si>
  <si>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</si>
  <si>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</si>
  <si>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</si>
  <si>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</si>
  <si>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</si>
  <si>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</si>
  <si>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</si>
  <si>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</si>
  <si>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</si>
  <si>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</si>
  <si>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</si>
  <si>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</si>
  <si>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</si>
  <si>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</si>
  <si>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</si>
  <si>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</si>
  <si>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</si>
  <si>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</si>
  <si>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</si>
  <si>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</si>
  <si>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</si>
  <si>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</si>
  <si>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</si>
  <si>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</si>
  <si>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</si>
  <si>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</si>
  <si>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</si>
  <si>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</si>
  <si>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</si>
  <si>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</si>
  <si>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</si>
  <si>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</si>
  <si>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</si>
  <si>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</si>
  <si>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</si>
  <si>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</si>
  <si>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</si>
  <si>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</si>
  <si>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</si>
  <si>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</si>
  <si>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</si>
  <si>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</si>
  <si>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</si>
  <si>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</si>
  <si>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</si>
  <si>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</si>
  <si>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</si>
  <si>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</si>
  <si>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</si>
  <si>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</si>
  <si>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</si>
  <si>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</si>
  <si>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</si>
  <si>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</si>
  <si>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</si>
  <si>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</si>
  <si>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</si>
  <si>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</si>
  <si>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</si>
  <si>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</si>
  <si>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</si>
  <si>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</si>
  <si>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</si>
  <si>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</si>
  <si>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</si>
  <si>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</si>
  <si>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</si>
  <si>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</si>
  <si>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</si>
  <si>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</si>
  <si>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</si>
  <si>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</si>
  <si>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</si>
  <si>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</si>
  <si>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</si>
  <si>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</si>
  <si>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</si>
  <si>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</si>
  <si>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</si>
  <si>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</si>
  <si>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</si>
  <si>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</si>
  <si>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</si>
  <si>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</si>
  <si>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</si>
  <si>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</si>
  <si>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</si>
  <si>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</si>
  <si>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</si>
  <si>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</si>
  <si>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</si>
  <si>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</si>
  <si>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</si>
  <si>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</si>
  <si>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</si>
  <si>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</si>
  <si>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</si>
  <si>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</si>
  <si>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</si>
  <si>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</si>
  <si>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</si>
  <si>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</si>
  <si>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</si>
  <si>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</si>
  <si>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</si>
  <si>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</si>
  <si>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</si>
  <si>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</si>
  <si>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</si>
  <si>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</si>
  <si>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</si>
  <si>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</si>
  <si>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</si>
  <si>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</si>
  <si>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</si>
  <si>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</si>
  <si>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</si>
  <si>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</si>
  <si>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</si>
  <si>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</si>
  <si>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</si>
  <si>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</si>
  <si>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</si>
  <si>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</si>
  <si>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</si>
  <si>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</si>
  <si>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</si>
  <si>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</si>
  <si>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</si>
  <si>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</si>
  <si>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</si>
  <si>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</si>
  <si>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</si>
  <si>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</si>
  <si>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</si>
  <si>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</si>
  <si>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</si>
  <si>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</si>
  <si>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</si>
  <si>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</si>
  <si>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</si>
  <si>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</si>
  <si>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</si>
  <si>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</si>
  <si>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</si>
  <si>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</si>
  <si>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</si>
  <si>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</si>
  <si>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</si>
  <si>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</si>
  <si>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</si>
  <si>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</si>
  <si>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</si>
  <si>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</si>
  <si>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</si>
  <si>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</si>
  <si>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</si>
  <si>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</si>
  <si>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</si>
  <si>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</si>
  <si>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</si>
  <si>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</si>
  <si>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</si>
  <si>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</si>
  <si>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</si>
  <si>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</si>
  <si>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</si>
  <si>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</si>
  <si>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</si>
  <si>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</si>
  <si>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</si>
  <si>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</si>
  <si>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</si>
  <si>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</si>
  <si>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</si>
  <si>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</si>
  <si>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</si>
  <si>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</si>
  <si>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</si>
  <si>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</si>
  <si>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</si>
  <si>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</si>
  <si>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</si>
  <si>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</si>
  <si>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</si>
  <si>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</si>
  <si>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</si>
  <si>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</si>
  <si>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</si>
  <si>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</si>
  <si>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</si>
  <si>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</si>
  <si>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</si>
  <si>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</si>
  <si>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</si>
  <si>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</si>
  <si>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</si>
  <si>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</si>
  <si>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</si>
  <si>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</si>
  <si>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</si>
  <si>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</si>
  <si>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</si>
  <si>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</si>
  <si>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</si>
  <si>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</si>
  <si>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</si>
  <si>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</si>
  <si>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</si>
  <si>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</si>
  <si>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</si>
  <si>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</si>
  <si>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</si>
  <si>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</si>
  <si>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</si>
  <si>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</si>
  <si>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</si>
  <si>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</si>
  <si>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</si>
  <si>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</si>
  <si>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</si>
  <si>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</si>
  <si>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</si>
  <si>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</si>
  <si>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</si>
  <si>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</si>
  <si>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</si>
  <si>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</si>
  <si>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</si>
  <si>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</si>
  <si>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</si>
  <si>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</si>
  <si>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</si>
  <si>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</si>
  <si>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</si>
  <si>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</si>
  <si>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</si>
  <si>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</si>
  <si>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</si>
  <si>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</si>
  <si>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</si>
  <si>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</si>
  <si>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</si>
  <si>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</si>
  <si>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</si>
  <si>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</si>
  <si>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</si>
  <si>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</si>
  <si>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</si>
  <si>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</si>
  <si>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</si>
  <si>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</si>
  <si>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</si>
  <si>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</si>
  <si>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</si>
  <si>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</si>
  <si>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</si>
  <si>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</si>
  <si>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</si>
  <si>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</si>
  <si>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</si>
  <si>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</si>
  <si>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</si>
  <si>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</si>
  <si>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</si>
  <si>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</si>
  <si>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</si>
  <si>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</si>
  <si>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</si>
  <si>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</si>
  <si>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</si>
  <si>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</si>
  <si>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</si>
  <si>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</si>
  <si>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</si>
  <si>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</si>
  <si>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</si>
  <si>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</si>
  <si>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</si>
  <si>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</si>
  <si>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</si>
  <si>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</si>
  <si>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</si>
  <si>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</si>
  <si>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</si>
  <si>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</si>
  <si>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</si>
  <si>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</si>
  <si>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</si>
  <si>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</si>
  <si>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</si>
  <si>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</si>
  <si>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</si>
  <si>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</si>
  <si>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</si>
  <si>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</si>
  <si>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</si>
  <si>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</si>
  <si>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</si>
  <si>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</si>
  <si>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</si>
  <si>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</si>
  <si>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</si>
  <si>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</si>
  <si>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</si>
  <si>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</si>
  <si>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</si>
  <si>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</si>
  <si>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</si>
  <si>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</si>
  <si>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</si>
  <si>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</si>
  <si>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</si>
  <si>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</si>
  <si>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</si>
  <si>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</si>
  <si>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</si>
  <si>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</si>
  <si>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</si>
  <si>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</si>
  <si>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</si>
  <si>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</si>
  <si>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</si>
  <si>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</si>
  <si>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</si>
  <si>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</si>
  <si>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</si>
  <si>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</si>
  <si>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</si>
  <si>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</si>
  <si>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</si>
  <si>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</si>
  <si>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</si>
  <si>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</si>
  <si>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</si>
  <si>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</si>
  <si>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</si>
  <si>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</si>
  <si>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</si>
  <si>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</si>
  <si>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</si>
  <si>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</si>
  <si>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</si>
  <si>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</si>
  <si>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</si>
  <si>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</si>
  <si>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</si>
  <si>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</si>
  <si>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</si>
  <si>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</si>
  <si>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</si>
  <si>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</si>
  <si>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</si>
  <si>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</si>
  <si>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</si>
  <si>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</si>
  <si>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</si>
  <si>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</si>
  <si>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</si>
  <si>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</si>
  <si>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</si>
  <si>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</si>
  <si>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</si>
  <si>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</si>
  <si>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</si>
  <si>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</si>
  <si>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</si>
  <si>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</si>
  <si>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</si>
  <si>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</si>
  <si>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</si>
  <si>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</si>
  <si>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</si>
  <si>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</si>
  <si>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</si>
  <si>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</si>
  <si>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</si>
  <si>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</si>
  <si>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</si>
  <si>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</si>
  <si>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</si>
  <si>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</si>
  <si>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</si>
  <si>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</si>
  <si>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</si>
  <si>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</si>
  <si>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</si>
  <si>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</si>
  <si>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</si>
  <si>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</si>
  <si>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</si>
  <si>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</si>
  <si>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</si>
  <si>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</si>
  <si>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</si>
  <si>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</si>
  <si>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</si>
  <si>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</si>
  <si>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</si>
  <si>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</si>
  <si>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</si>
  <si>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</si>
  <si>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</si>
  <si>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</si>
  <si>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</si>
  <si>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</si>
  <si>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</si>
  <si>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</si>
  <si>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</si>
  <si>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</si>
  <si>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</si>
  <si>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</si>
  <si>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</si>
  <si>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</si>
  <si>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</si>
  <si>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</si>
  <si>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</si>
  <si>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</si>
  <si>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</si>
  <si>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</si>
  <si>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</si>
  <si>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</si>
  <si>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</si>
  <si>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</si>
  <si>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</si>
  <si>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</si>
  <si>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</si>
  <si>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</si>
  <si>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</si>
  <si>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</si>
  <si>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</si>
  <si>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</si>
  <si>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</si>
  <si>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</si>
  <si>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</si>
  <si>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</si>
  <si>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</si>
  <si>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</si>
  <si>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</si>
  <si>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</si>
  <si>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</si>
  <si>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</si>
  <si>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</si>
  <si>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</si>
  <si>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</si>
  <si>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</si>
  <si>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</si>
  <si>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</si>
  <si>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</si>
  <si>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</si>
  <si>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</si>
  <si>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</si>
  <si>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</si>
  <si>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</si>
  <si>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</si>
  <si>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</si>
  <si>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</si>
  <si>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</si>
  <si>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</si>
  <si>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</si>
  <si>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</si>
  <si>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</si>
  <si>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</si>
  <si>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</si>
  <si>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</si>
  <si>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</si>
  <si>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</si>
  <si>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</si>
  <si>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</si>
  <si>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</si>
  <si>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</si>
  <si>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</si>
  <si>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</si>
  <si>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</si>
  <si>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</si>
  <si>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</si>
  <si>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</si>
  <si>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</si>
  <si>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</si>
  <si>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</si>
  <si>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</si>
  <si>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</si>
  <si>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</si>
  <si>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</si>
  <si>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</si>
  <si>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</si>
  <si>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</si>
  <si>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</si>
  <si>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</si>
  <si>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</si>
  <si>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</si>
  <si>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</si>
  <si>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</si>
  <si>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</si>
  <si>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</si>
  <si>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</si>
  <si>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</si>
  <si>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</si>
  <si>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</si>
  <si>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</si>
  <si>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</si>
  <si>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</si>
  <si>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</si>
  <si>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</si>
  <si>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</si>
  <si>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</si>
  <si>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</si>
  <si>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</si>
  <si>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</si>
  <si>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</si>
  <si>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</si>
  <si>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</si>
  <si>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</si>
  <si>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</si>
  <si>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</si>
  <si>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</si>
  <si>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</si>
  <si>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</si>
  <si>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</si>
  <si>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</si>
  <si>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</si>
  <si>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</si>
  <si>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</si>
  <si>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</si>
  <si>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</si>
  <si>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</si>
  <si>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</si>
  <si>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</si>
  <si>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</si>
  <si>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</si>
  <si>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</si>
  <si>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</si>
  <si>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</si>
  <si>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</si>
  <si>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</si>
  <si>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</si>
  <si>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</si>
  <si>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</si>
  <si>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</si>
  <si>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</si>
  <si>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</si>
  <si>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</si>
  <si>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</si>
  <si>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</si>
  <si>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</si>
  <si>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</si>
  <si>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</si>
  <si>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</si>
  <si>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</si>
  <si>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</si>
  <si>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</si>
  <si>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</si>
  <si>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</si>
  <si>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</si>
  <si>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</si>
  <si>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</si>
  <si>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</si>
  <si>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</si>
  <si>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</si>
  <si>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</si>
  <si>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</si>
  <si>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</si>
  <si>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</si>
  <si>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</si>
  <si>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</si>
  <si>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</si>
  <si>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</si>
  <si>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</si>
  <si>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</si>
  <si>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</si>
  <si>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</si>
  <si>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</si>
  <si>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</si>
  <si>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</si>
  <si>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</si>
  <si>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</si>
  <si>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</si>
  <si>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</si>
  <si>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</si>
  <si>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</si>
  <si>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</si>
  <si>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</si>
  <si>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</si>
  <si>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</si>
  <si>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</si>
  <si>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</si>
  <si>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</si>
  <si>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</si>
  <si>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</si>
  <si>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</si>
  <si>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</si>
  <si>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</si>
  <si>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</si>
  <si>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</si>
  <si>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</si>
  <si>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</si>
  <si>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</si>
  <si>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</si>
  <si>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</si>
  <si>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</si>
  <si>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</si>
  <si>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</si>
  <si>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</si>
  <si>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</si>
  <si>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</si>
  <si>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</si>
  <si>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</si>
  <si>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</si>
  <si>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</si>
  <si>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</si>
  <si>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</si>
  <si>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</si>
  <si>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</si>
  <si>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</si>
  <si>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</si>
  <si>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</si>
  <si>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</si>
  <si>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</si>
  <si>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</si>
  <si>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</si>
  <si>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</si>
  <si>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</si>
  <si>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</si>
  <si>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</si>
  <si>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</si>
  <si>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</si>
  <si>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</si>
  <si>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</si>
  <si>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</si>
  <si>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</si>
  <si>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</si>
  <si>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</si>
  <si>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</si>
  <si>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</si>
  <si>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</si>
  <si>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</si>
  <si>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</si>
  <si>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</si>
  <si>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</si>
  <si>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</si>
  <si>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</si>
  <si>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</si>
  <si>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</si>
  <si>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</si>
  <si>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</si>
  <si>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</si>
  <si>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</si>
  <si>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</si>
  <si>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</si>
  <si>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</si>
  <si>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</si>
  <si>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</si>
  <si>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</si>
  <si>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</si>
  <si>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</si>
  <si>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</si>
  <si>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</si>
  <si>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</si>
  <si>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</si>
  <si>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</si>
  <si>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</si>
  <si>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</si>
  <si>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</si>
  <si>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</si>
  <si>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</si>
  <si>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</si>
  <si>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</si>
  <si>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</si>
  <si>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</si>
  <si>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</si>
  <si>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</si>
  <si>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</si>
  <si>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</si>
  <si>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</si>
  <si>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</si>
  <si>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</si>
  <si>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</si>
  <si>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</si>
  <si>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</si>
  <si>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</si>
  <si>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</si>
  <si>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</si>
  <si>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</si>
  <si>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</si>
  <si>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</si>
  <si>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</si>
  <si>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</si>
  <si>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</si>
  <si>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</si>
  <si>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</si>
  <si>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</si>
  <si>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</si>
  <si>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</si>
  <si>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</si>
  <si>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</si>
  <si>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</si>
  <si>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</si>
  <si>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</si>
  <si>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</si>
  <si>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</si>
  <si>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</si>
  <si>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</si>
  <si>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</si>
  <si>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</si>
  <si>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</si>
  <si>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</si>
  <si>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</si>
  <si>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</si>
  <si>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</si>
  <si>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</si>
  <si>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</si>
  <si>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</si>
  <si>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</si>
  <si>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</si>
  <si>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</si>
  <si>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</si>
  <si>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</si>
  <si>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</si>
  <si>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</si>
  <si>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</si>
  <si>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</si>
  <si>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</si>
  <si>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</si>
  <si>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</si>
  <si>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</si>
  <si>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</si>
  <si>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</si>
  <si>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</si>
  <si>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</si>
  <si>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</si>
  <si>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</si>
  <si>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</si>
  <si>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</si>
  <si>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</si>
  <si>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</si>
  <si>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</si>
  <si>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</si>
  <si>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</si>
  <si>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</si>
  <si>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</si>
  <si>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</si>
  <si>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</si>
  <si>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</si>
  <si>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</si>
  <si>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</si>
  <si>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</si>
  <si>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</si>
  <si>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</si>
  <si>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</si>
  <si>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</si>
  <si>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</si>
  <si>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</si>
  <si>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</si>
  <si>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</si>
  <si>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</si>
  <si>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</si>
  <si>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</si>
  <si>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</si>
  <si>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</si>
  <si>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</si>
  <si>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</si>
  <si>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</si>
  <si>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</si>
  <si>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</si>
  <si>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</si>
  <si>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</si>
  <si>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</si>
  <si>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</si>
  <si>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</si>
  <si>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</si>
  <si>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</si>
  <si>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</si>
  <si>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</si>
  <si>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</si>
  <si>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</si>
  <si>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</si>
  <si>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</si>
  <si>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</si>
  <si>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</si>
  <si>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</si>
  <si>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</si>
  <si>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</si>
  <si>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</si>
  <si>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</si>
  <si>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</si>
  <si>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</si>
  <si>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</si>
  <si>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</si>
  <si>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</si>
  <si>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</si>
  <si>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</si>
  <si>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</si>
  <si>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</si>
  <si>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</si>
  <si>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</si>
  <si>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</si>
  <si>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</si>
  <si>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</si>
  <si>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</si>
  <si>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</si>
  <si>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</si>
  <si>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</si>
  <si>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</si>
  <si>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</si>
  <si>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</si>
  <si>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</si>
  <si>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</si>
  <si>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</si>
  <si>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</si>
  <si>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</si>
  <si>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</si>
  <si>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</si>
  <si>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</si>
  <si>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</si>
  <si>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</si>
  <si>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</si>
  <si>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</si>
  <si>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</si>
  <si>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</si>
  <si>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</si>
  <si>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</si>
  <si>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</si>
  <si>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</si>
  <si>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</si>
  <si>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</si>
  <si>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</si>
  <si>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</si>
  <si>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</si>
  <si>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</si>
  <si>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</si>
  <si>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</si>
  <si>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</si>
  <si>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</si>
  <si>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</si>
  <si>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</si>
  <si>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</si>
  <si>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</si>
  <si>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</si>
  <si>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</si>
  <si>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</si>
  <si>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</si>
  <si>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</si>
  <si>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</si>
  <si>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</si>
  <si>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</si>
  <si>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</si>
  <si>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</si>
  <si>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</si>
  <si>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</si>
  <si>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</si>
  <si>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</si>
  <si>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</si>
  <si>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</si>
  <si>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</si>
  <si>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</si>
  <si>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</si>
  <si>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</si>
  <si>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</si>
  <si>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</si>
  <si>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</si>
  <si>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</si>
  <si>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</si>
  <si>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</si>
  <si>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</si>
  <si>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</si>
  <si>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</si>
  <si>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</si>
  <si>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</si>
  <si>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</si>
  <si>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</si>
  <si>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</si>
  <si>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</si>
  <si>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</si>
  <si>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</si>
  <si>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</si>
  <si>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</si>
  <si>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</si>
  <si>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</si>
  <si>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</si>
  <si>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</si>
  <si>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</si>
  <si>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</si>
  <si>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</si>
  <si>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</si>
  <si>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</si>
  <si>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</si>
  <si>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</si>
  <si>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</si>
  <si>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</si>
  <si>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</si>
  <si>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</si>
  <si>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</si>
  <si>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</si>
  <si>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</si>
  <si>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</si>
  <si>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</si>
  <si>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</si>
  <si>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</si>
  <si>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</si>
  <si>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</si>
  <si>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</si>
  <si>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</si>
  <si>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</si>
  <si>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</si>
  <si>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</si>
  <si>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</si>
  <si>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</si>
  <si>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</si>
  <si>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</si>
  <si>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</si>
  <si>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</si>
  <si>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</si>
  <si>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</si>
  <si>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</si>
  <si>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</si>
  <si>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</si>
  <si>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</si>
  <si>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</si>
  <si>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</si>
  <si>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</si>
  <si>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</si>
  <si>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</si>
  <si>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</si>
  <si>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</si>
  <si>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</si>
  <si>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</si>
  <si>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</si>
  <si>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</si>
  <si>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</si>
  <si>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</si>
  <si>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</si>
  <si>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</si>
  <si>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</si>
  <si>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</si>
  <si>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</si>
  <si>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</si>
  <si>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</si>
  <si>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</si>
  <si>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</si>
  <si>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</si>
  <si>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</si>
  <si>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</si>
  <si>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</si>
  <si>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</si>
  <si>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</si>
  <si>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</si>
  <si>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</si>
  <si>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</si>
  <si>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</si>
  <si>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</si>
  <si>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</si>
  <si>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</si>
  <si>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</si>
  <si>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</si>
  <si>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</si>
  <si>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</si>
  <si>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</si>
  <si>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</si>
  <si>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</si>
  <si>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</si>
  <si>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</si>
  <si>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</si>
  <si>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</si>
  <si>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</si>
  <si>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</si>
  <si>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</si>
  <si>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</si>
  <si>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</si>
  <si>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</si>
  <si>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</si>
  <si>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</si>
  <si>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</si>
  <si>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</si>
  <si>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</si>
  <si>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</si>
  <si>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</si>
  <si>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</si>
  <si>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</si>
  <si>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</si>
  <si>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</si>
  <si>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</si>
  <si>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</si>
  <si>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</si>
  <si>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</si>
  <si>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</si>
  <si>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</si>
  <si>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</si>
  <si>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</si>
  <si>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</si>
  <si>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</si>
  <si>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</si>
  <si>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</si>
  <si>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</si>
  <si>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</si>
  <si>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</si>
  <si>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</si>
  <si>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</si>
  <si>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</si>
  <si>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</si>
  <si>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</si>
  <si>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</si>
  <si>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</si>
  <si>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</si>
  <si>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</si>
  <si>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</si>
  <si>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</si>
  <si>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</si>
  <si>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</si>
  <si>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</si>
  <si>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</si>
  <si>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</si>
  <si>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</si>
  <si>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</si>
  <si>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</si>
  <si>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</si>
  <si>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</si>
  <si>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</si>
  <si>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</si>
  <si>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</si>
  <si>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</si>
  <si>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</si>
  <si>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</si>
  <si>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</si>
  <si>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</si>
  <si>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</si>
  <si>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</si>
  <si>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</si>
  <si>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</si>
  <si>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</si>
  <si>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</si>
  <si>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</si>
  <si>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</si>
  <si>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</si>
  <si>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</si>
  <si>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</si>
  <si>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</si>
  <si>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</si>
  <si>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</si>
  <si>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</si>
  <si>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</si>
  <si>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</si>
  <si>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</si>
  <si>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</si>
  <si>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</si>
  <si>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</si>
  <si>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</si>
  <si>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</si>
  <si>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</si>
  <si>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</si>
  <si>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</si>
  <si>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</si>
  <si>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</si>
  <si>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</si>
  <si>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</si>
  <si>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</si>
  <si>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</si>
  <si>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</si>
  <si>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</si>
  <si>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</si>
  <si>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</si>
  <si>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</si>
  <si>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</si>
  <si>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</si>
  <si>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</si>
  <si>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</si>
  <si>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</si>
  <si>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</si>
  <si>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</si>
  <si>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</si>
  <si>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</si>
  <si>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</si>
  <si>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</si>
  <si>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</si>
  <si>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</si>
  <si>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</si>
  <si>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</si>
  <si>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</si>
  <si>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</si>
  <si>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</si>
  <si>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</si>
  <si>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</si>
  <si>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</si>
  <si>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</si>
  <si>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</si>
  <si>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</si>
  <si>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</si>
  <si>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</si>
  <si>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</si>
  <si>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</si>
  <si>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</si>
  <si>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</si>
  <si>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</si>
  <si>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</si>
  <si>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</si>
  <si>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</si>
  <si>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</si>
  <si>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</si>
  <si>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</si>
  <si>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</si>
  <si>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</si>
  <si>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</si>
  <si>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</si>
  <si>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</si>
  <si>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</si>
  <si>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</si>
  <si>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</si>
  <si>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</si>
  <si>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</si>
  <si>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</si>
  <si>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</si>
  <si>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</si>
  <si>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</si>
  <si>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</si>
  <si>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</si>
  <si>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</si>
  <si>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</si>
  <si>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</si>
  <si>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</si>
  <si>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</si>
  <si>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</si>
  <si>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</si>
  <si>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</si>
  <si>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</si>
  <si>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</si>
  <si>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</si>
  <si>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</si>
  <si>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</si>
  <si>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</si>
  <si>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</si>
  <si>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</si>
  <si>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</si>
  <si>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</si>
  <si>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</si>
  <si>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</si>
  <si>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</si>
  <si>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</si>
  <si>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</si>
  <si>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</si>
  <si>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</si>
  <si>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</si>
  <si>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</si>
  <si>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</si>
  <si>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</si>
  <si>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</si>
  <si>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</si>
  <si>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</si>
  <si>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</si>
  <si>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</si>
  <si>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</si>
  <si>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</si>
  <si>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</si>
  <si>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</si>
  <si>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</si>
  <si>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</si>
  <si>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</si>
  <si>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</si>
  <si>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</si>
  <si>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</si>
  <si>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</si>
  <si>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</si>
  <si>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</si>
  <si>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</si>
  <si>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</si>
  <si>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</si>
  <si>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</si>
  <si>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</si>
  <si>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</si>
  <si>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</si>
  <si>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</si>
  <si>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</si>
  <si>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</si>
  <si>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</si>
  <si>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</si>
  <si>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</si>
  <si>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</si>
  <si>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</si>
  <si>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</si>
  <si>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</si>
  <si>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</si>
  <si>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</si>
  <si>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</si>
  <si>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</si>
  <si>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</si>
  <si>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</si>
  <si>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</si>
  <si>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</si>
  <si>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</si>
  <si>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</si>
  <si>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</si>
  <si>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</si>
  <si>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</si>
  <si>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</si>
  <si>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</si>
  <si>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</si>
  <si>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</si>
  <si>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</si>
  <si>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</si>
  <si>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</si>
  <si>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</si>
  <si>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</si>
  <si>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</si>
  <si>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</si>
  <si>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</si>
  <si>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</si>
  <si>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</si>
  <si>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</si>
  <si>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</si>
  <si>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</si>
  <si>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</si>
  <si>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</si>
  <si>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</si>
  <si>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</si>
  <si>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</si>
  <si>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</si>
  <si>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</si>
  <si>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</si>
  <si>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</si>
  <si>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</si>
  <si>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</si>
  <si>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</si>
  <si>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</si>
  <si>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</si>
  <si>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</si>
  <si>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</si>
  <si>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</si>
  <si>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</si>
  <si>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</si>
  <si>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</si>
  <si>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</si>
  <si>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</si>
  <si>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</si>
  <si>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</si>
  <si>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</si>
  <si>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</si>
  <si>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</si>
  <si>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</si>
  <si>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</si>
  <si>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</si>
  <si>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</si>
  <si>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</si>
  <si>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</si>
  <si>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</si>
  <si>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</si>
  <si>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</si>
  <si>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</si>
  <si>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</si>
  <si>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</si>
  <si>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</si>
  <si>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</si>
  <si>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</si>
  <si>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</si>
  <si>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</si>
  <si>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</si>
  <si>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</si>
  <si>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</si>
  <si>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</si>
  <si>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</si>
  <si>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</si>
  <si>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</si>
  <si>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</si>
  <si>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</si>
  <si>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</si>
  <si>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</si>
  <si>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</si>
  <si>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</si>
  <si>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</si>
  <si>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</si>
  <si>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</si>
  <si>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</si>
  <si>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</si>
  <si>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</si>
  <si>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</si>
  <si>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</si>
  <si>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</si>
  <si>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</si>
  <si>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</si>
  <si>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</si>
  <si>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</si>
  <si>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</si>
  <si>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</si>
  <si>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</si>
  <si>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</si>
  <si>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</si>
  <si>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</si>
  <si>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</si>
  <si>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</si>
  <si>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</si>
  <si>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</si>
  <si>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</si>
  <si>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</si>
  <si>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</si>
  <si>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</si>
  <si>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</si>
  <si>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</si>
  <si>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</si>
  <si>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</si>
  <si>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</si>
  <si>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</si>
  <si>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</si>
  <si>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</si>
  <si>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</si>
  <si>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</si>
  <si>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</si>
  <si>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</si>
  <si>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</si>
  <si>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</si>
  <si>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</si>
  <si>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</si>
  <si>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</si>
  <si>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</si>
  <si>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</si>
  <si>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</si>
  <si>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</si>
  <si>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</si>
  <si>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</si>
  <si>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</si>
  <si>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</si>
  <si>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</si>
  <si>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</si>
  <si>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</si>
  <si>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</si>
  <si>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</si>
  <si>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</si>
  <si>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</si>
  <si>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</si>
  <si>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</si>
  <si>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</si>
  <si>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</si>
  <si>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</si>
  <si>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</si>
  <si>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</si>
  <si>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</si>
  <si>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</si>
  <si>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</si>
  <si>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</si>
  <si>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</si>
  <si>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</si>
  <si>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</si>
  <si>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</si>
  <si>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</si>
  <si>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</si>
  <si>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</si>
  <si>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</si>
  <si>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</si>
  <si>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</si>
  <si>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</si>
  <si>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</si>
  <si>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</si>
  <si>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</si>
  <si>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</si>
  <si>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</si>
  <si>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</si>
  <si>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</si>
  <si>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</si>
  <si>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</si>
  <si>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</si>
  <si>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</si>
  <si>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</si>
  <si>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</si>
  <si>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</si>
  <si>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</si>
  <si>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</si>
  <si>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</si>
  <si>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</si>
  <si>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</si>
  <si>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</si>
  <si>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</si>
  <si>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</si>
  <si>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</si>
  <si>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</si>
  <si>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</si>
  <si>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</si>
  <si>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</si>
  <si>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</si>
  <si>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</si>
  <si>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</si>
  <si>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</si>
  <si>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</si>
  <si>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</si>
  <si>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</si>
  <si>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</si>
  <si>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</si>
  <si>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</si>
  <si>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</si>
  <si>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</si>
  <si>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</si>
  <si>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</si>
  <si>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</si>
  <si>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</si>
  <si>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</si>
  <si>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</si>
  <si>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</si>
  <si>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</si>
  <si>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</si>
  <si>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</si>
  <si>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</si>
  <si>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</si>
  <si>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</si>
  <si>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</si>
  <si>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</si>
  <si>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</si>
  <si>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</si>
  <si>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</si>
  <si>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</si>
  <si>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</si>
  <si>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</si>
  <si>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</si>
  <si>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</si>
  <si>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</si>
  <si>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</si>
  <si>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</si>
  <si>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</si>
  <si>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</si>
  <si>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</si>
  <si>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</si>
  <si>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</si>
  <si>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</si>
  <si>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</si>
  <si>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</si>
  <si>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</si>
  <si>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</si>
  <si>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</si>
  <si>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</si>
  <si>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</si>
  <si>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</si>
  <si>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</si>
  <si>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</si>
  <si>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</si>
  <si>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</si>
  <si>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</si>
  <si>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</si>
  <si>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</si>
  <si>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</si>
  <si>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</si>
  <si>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</si>
  <si>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</si>
  <si>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</si>
  <si>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</si>
  <si>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</si>
  <si>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</si>
  <si>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</si>
  <si>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</si>
  <si>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</si>
  <si>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</si>
  <si>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</si>
  <si>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</si>
  <si>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</si>
  <si>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</si>
  <si>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</si>
  <si>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</si>
  <si>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</si>
  <si>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</si>
  <si>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</si>
  <si>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</si>
  <si>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</si>
  <si>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</si>
  <si>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</si>
  <si>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</si>
  <si>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</si>
  <si>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</si>
  <si>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</si>
  <si>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</si>
  <si>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</si>
  <si>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</si>
  <si>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</si>
  <si>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</si>
  <si>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</si>
  <si>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</si>
  <si>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</si>
  <si>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</si>
  <si>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</si>
  <si>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</si>
  <si>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</si>
  <si>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</si>
  <si>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</si>
  <si>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</si>
  <si>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</si>
  <si>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</si>
  <si>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</si>
  <si>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</si>
  <si>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</si>
  <si>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</si>
  <si>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</si>
  <si>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</si>
  <si>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</si>
  <si>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</si>
  <si>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</si>
  <si>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</si>
  <si>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</si>
  <si>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</si>
  <si>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</si>
  <si>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</si>
  <si>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</si>
  <si>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</si>
  <si>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</si>
  <si>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</si>
  <si>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</si>
  <si>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</si>
  <si>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</si>
  <si>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</si>
  <si>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</si>
  <si>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</si>
  <si>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</si>
  <si>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</si>
  <si>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</si>
  <si>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</si>
  <si>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</si>
  <si>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</si>
  <si>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</si>
  <si>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</si>
  <si>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</si>
  <si>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</si>
  <si>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</si>
  <si>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</si>
  <si>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</si>
  <si>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</si>
  <si>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</si>
  <si>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</si>
  <si>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</si>
  <si>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</si>
  <si>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</si>
  <si>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</si>
  <si>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</si>
  <si>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</si>
  <si>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</si>
  <si>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</si>
  <si>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</si>
  <si>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</si>
  <si>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</si>
  <si>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</si>
  <si>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</si>
  <si>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</si>
  <si>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</si>
  <si>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</si>
  <si>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</si>
  <si>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</si>
  <si>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</si>
  <si>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</si>
  <si>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</si>
  <si>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</si>
  <si>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</si>
  <si>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</si>
  <si>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</si>
  <si>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</si>
  <si>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</si>
  <si>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</si>
  <si>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</si>
  <si>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</si>
  <si>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</si>
  <si>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</si>
  <si>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</si>
  <si>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</si>
  <si>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</si>
  <si>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</si>
  <si>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</si>
  <si>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</si>
  <si>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</si>
  <si>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</si>
  <si>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</si>
  <si>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</si>
  <si>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</si>
  <si>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</si>
  <si>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</si>
  <si>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</si>
  <si>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</si>
  <si>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</si>
  <si>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</si>
  <si>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</si>
  <si>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</si>
  <si>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</si>
  <si>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</si>
  <si>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</si>
  <si>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</si>
  <si>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</si>
  <si>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</si>
  <si>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</si>
  <si>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</si>
  <si>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</si>
  <si>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</si>
  <si>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</si>
  <si>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</si>
  <si>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</si>
  <si>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</si>
  <si>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</si>
  <si>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</si>
  <si>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</si>
  <si>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</si>
  <si>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</si>
  <si>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</si>
  <si>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</si>
  <si>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</si>
  <si>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</si>
  <si>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</si>
  <si>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</si>
  <si>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</si>
  <si>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</si>
  <si>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</si>
  <si>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</si>
  <si>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</si>
  <si>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</si>
  <si>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</si>
  <si>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</si>
  <si>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</si>
  <si>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</si>
  <si>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</si>
  <si>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</si>
  <si>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</si>
  <si>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</si>
  <si>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</si>
  <si>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</si>
  <si>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</si>
  <si>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</si>
  <si>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</si>
  <si>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</si>
  <si>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</si>
  <si>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</si>
  <si>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</si>
  <si>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</si>
  <si>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</si>
  <si>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</si>
  <si>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</si>
  <si>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</si>
  <si>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</si>
  <si>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</si>
  <si>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</si>
  <si>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</si>
  <si>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</si>
  <si>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</si>
  <si>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</si>
  <si>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</si>
  <si>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</si>
  <si>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</si>
  <si>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</si>
  <si>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</si>
  <si>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</si>
  <si>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</si>
  <si>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</si>
  <si>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</si>
  <si>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</si>
  <si>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</si>
  <si>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</si>
  <si>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</si>
  <si>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</si>
  <si>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</si>
  <si>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</si>
  <si>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</si>
  <si>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</si>
  <si>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</si>
  <si>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</si>
  <si>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</si>
  <si>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</si>
  <si>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</si>
  <si>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</si>
  <si>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</si>
  <si>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</si>
  <si>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</si>
  <si>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</si>
  <si>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</si>
  <si>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</si>
  <si>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</si>
  <si>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</si>
  <si>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</si>
  <si>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</si>
  <si>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</si>
  <si>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</si>
  <si>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</si>
  <si>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</si>
  <si>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</si>
  <si>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</si>
  <si>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</si>
  <si>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</si>
  <si>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</si>
  <si>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</si>
  <si>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</si>
  <si>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</si>
  <si>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</si>
  <si>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</si>
  <si>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</si>
  <si>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</si>
  <si>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</si>
  <si>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</si>
  <si>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</si>
  <si>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</si>
  <si>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</si>
  <si>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</si>
  <si>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</si>
  <si>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</si>
  <si>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</si>
  <si>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</si>
  <si>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</si>
  <si>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</si>
  <si>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</si>
  <si>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</si>
  <si>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</si>
  <si>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</si>
  <si>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</si>
  <si>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</si>
  <si>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</si>
  <si>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</si>
  <si>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</si>
  <si>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</si>
  <si>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</si>
  <si>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</si>
  <si>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</si>
  <si>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</si>
  <si>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</si>
  <si>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</si>
  <si>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</si>
  <si>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</si>
  <si>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</si>
  <si>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</si>
  <si>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</si>
  <si>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</si>
  <si>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</si>
  <si>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</si>
  <si>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</si>
  <si>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</si>
  <si>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</si>
  <si>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</si>
  <si>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</si>
  <si>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</si>
  <si>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</si>
  <si>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</si>
  <si>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</si>
  <si>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</si>
  <si>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</si>
  <si>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</si>
  <si>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</si>
  <si>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</si>
  <si>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</si>
  <si>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</si>
  <si>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</si>
  <si>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</si>
  <si>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</si>
  <si>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</si>
  <si>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</si>
  <si>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</si>
  <si>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</si>
  <si>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</si>
  <si>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</si>
  <si>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</si>
  <si>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</si>
  <si>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</si>
  <si>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</si>
  <si>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</si>
  <si>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</si>
  <si>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</si>
  <si>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</si>
  <si>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</si>
  <si>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</si>
  <si>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</si>
  <si>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</si>
  <si>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</si>
  <si>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</si>
  <si>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</si>
  <si>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</si>
  <si>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</si>
  <si>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</si>
  <si>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</si>
  <si>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</si>
  <si>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</si>
  <si>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</si>
  <si>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</si>
  <si>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</si>
  <si>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</si>
  <si>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</si>
  <si>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</si>
  <si>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</si>
  <si>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</si>
  <si>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</si>
  <si>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</si>
  <si>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</si>
  <si>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</si>
  <si>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</si>
  <si>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</si>
  <si>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</si>
  <si>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</si>
  <si>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</si>
  <si>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</si>
  <si>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</si>
  <si>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</si>
  <si>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</si>
  <si>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</si>
  <si>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</si>
  <si>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</si>
  <si>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</si>
  <si>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</si>
  <si>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</si>
  <si>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</si>
  <si>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</si>
  <si>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</si>
  <si>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</si>
  <si>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</si>
  <si>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</si>
  <si>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</si>
  <si>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</si>
  <si>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</si>
  <si>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</si>
  <si>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</si>
  <si>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</si>
  <si>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</si>
  <si>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</si>
  <si>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</si>
  <si>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</si>
  <si>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</si>
  <si>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</si>
  <si>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</si>
  <si>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</si>
  <si>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</si>
  <si>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</si>
  <si>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</si>
  <si>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</si>
  <si>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</si>
  <si>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</si>
  <si>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</si>
  <si>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</si>
  <si>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</si>
  <si>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</si>
  <si>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</si>
  <si>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</si>
  <si>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</si>
  <si>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</si>
  <si>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</si>
  <si>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</si>
  <si>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</si>
  <si>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</si>
  <si>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</si>
  <si>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</si>
  <si>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</si>
  <si>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</si>
  <si>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</si>
  <si>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</si>
  <si>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</si>
  <si>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</si>
  <si>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</si>
  <si>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</si>
  <si>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</si>
  <si>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</si>
  <si>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</si>
  <si>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</si>
  <si>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</si>
  <si>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</si>
  <si>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</si>
  <si>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</si>
  <si>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</si>
  <si>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</si>
  <si>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</si>
  <si>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</si>
  <si>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</si>
  <si>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</si>
  <si>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</si>
  <si>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</si>
  <si>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</si>
  <si>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</si>
  <si>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</si>
  <si>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</si>
  <si>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</si>
  <si>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</si>
  <si>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</si>
  <si>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</si>
  <si>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</si>
  <si>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</si>
  <si>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</si>
  <si>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</si>
  <si>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</si>
  <si>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</si>
  <si>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</si>
  <si>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</si>
  <si>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</si>
  <si>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</si>
  <si>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</si>
  <si>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</si>
  <si>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</si>
  <si>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</si>
  <si>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</si>
  <si>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</si>
  <si>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</si>
  <si>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</si>
  <si>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</si>
  <si>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</si>
  <si>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</si>
  <si>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</si>
  <si>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</si>
  <si>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</si>
  <si>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</si>
  <si>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</si>
  <si>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</si>
  <si>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</si>
  <si>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</si>
  <si>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</si>
  <si>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</si>
  <si>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</si>
  <si>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</si>
  <si>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</si>
  <si>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</si>
  <si>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</si>
  <si>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</si>
  <si>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</si>
  <si>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</si>
  <si>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</si>
  <si>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</si>
  <si>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</si>
  <si>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</si>
  <si>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</si>
  <si>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</si>
  <si>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</si>
  <si>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</si>
  <si>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</si>
  <si>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</si>
  <si>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</si>
  <si>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</si>
  <si>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</si>
  <si>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</si>
  <si>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</si>
  <si>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</si>
  <si>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</si>
  <si>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</si>
  <si>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</si>
  <si>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</si>
  <si>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</si>
  <si>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</si>
  <si>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</si>
  <si>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</si>
  <si>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</si>
  <si>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</si>
  <si>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</si>
  <si>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</si>
  <si>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</si>
  <si>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</si>
  <si>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</si>
  <si>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</si>
  <si>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</si>
  <si>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</si>
  <si>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</si>
  <si>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</si>
  <si>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</si>
  <si>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</si>
  <si>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</si>
  <si>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</si>
  <si>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</si>
  <si>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</si>
  <si>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</si>
  <si>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</si>
  <si>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</si>
  <si>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</si>
  <si>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</si>
  <si>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</si>
  <si>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</si>
  <si>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</si>
  <si>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</si>
  <si>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</si>
  <si>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</si>
  <si>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</si>
  <si>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</si>
  <si>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</si>
  <si>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</si>
  <si>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</si>
  <si>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</si>
  <si>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</si>
  <si>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</si>
  <si>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</si>
  <si>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</si>
  <si>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</si>
  <si>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</si>
  <si>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</si>
  <si>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</si>
  <si>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</si>
  <si>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</si>
  <si>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</si>
  <si>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</si>
  <si>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</si>
  <si>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</si>
  <si>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</si>
  <si>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</si>
  <si>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</si>
  <si>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</si>
  <si>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</si>
  <si>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</si>
  <si>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</si>
  <si>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</si>
  <si>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</si>
  <si>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</si>
  <si>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</si>
  <si>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</si>
  <si>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</si>
  <si>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</si>
  <si>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</si>
  <si>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</si>
  <si>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</si>
  <si>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</si>
  <si>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</si>
  <si>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</si>
  <si>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</si>
  <si>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</si>
  <si>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</si>
  <si>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</si>
  <si>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</si>
  <si>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</si>
  <si>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</si>
  <si>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</si>
  <si>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</si>
  <si>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</si>
  <si>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</si>
  <si>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</si>
  <si>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</si>
  <si>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</si>
  <si>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</si>
  <si>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</si>
  <si>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</si>
  <si>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</si>
  <si>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</si>
  <si>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</si>
  <si>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</si>
  <si>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</si>
  <si>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</si>
  <si>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</si>
  <si>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</si>
  <si>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</si>
  <si>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</si>
  <si>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</si>
  <si>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</si>
  <si>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</si>
  <si>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</si>
  <si>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</si>
  <si>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</si>
  <si>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</si>
  <si>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</si>
  <si>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</si>
  <si>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</si>
  <si>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</si>
  <si>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</si>
  <si>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</si>
  <si>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</si>
  <si>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</si>
  <si>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</si>
  <si>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</si>
  <si>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</si>
  <si>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</si>
  <si>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</si>
  <si>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</si>
  <si>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</si>
  <si>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</si>
  <si>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</si>
  <si>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</si>
  <si>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</si>
  <si>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</si>
  <si>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</si>
  <si>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</si>
  <si>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</si>
  <si>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</si>
  <si>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</si>
  <si>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</si>
  <si>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</si>
  <si>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</si>
  <si>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</si>
  <si>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</si>
  <si>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</si>
  <si>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</si>
  <si>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</si>
  <si>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</si>
  <si>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</si>
  <si>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</si>
  <si>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</si>
  <si>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</si>
  <si>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</si>
  <si>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</si>
  <si>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</si>
  <si>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</si>
  <si>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</si>
  <si>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</si>
  <si>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</si>
  <si>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</si>
  <si>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</si>
  <si>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</si>
  <si>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</si>
  <si>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</si>
  <si>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</si>
  <si>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</si>
  <si>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</si>
  <si>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</si>
  <si>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</si>
  <si>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</si>
  <si>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</si>
  <si>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</si>
  <si>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</si>
  <si>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</si>
  <si>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</si>
  <si>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</si>
  <si>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</si>
  <si>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</si>
  <si>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</si>
  <si>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</si>
  <si>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</si>
  <si>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</si>
  <si>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</si>
  <si>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</si>
  <si>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</si>
  <si>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</si>
  <si>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</si>
  <si>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</si>
  <si>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</si>
  <si>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</si>
  <si>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</si>
  <si>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</si>
  <si>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</si>
  <si>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</si>
  <si>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</si>
  <si>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</si>
  <si>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</si>
  <si>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</si>
  <si>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</si>
  <si>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</si>
  <si>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</si>
  <si>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</si>
  <si>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</si>
  <si>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</si>
  <si>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</si>
  <si>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</si>
  <si>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</si>
  <si>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</si>
  <si>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</si>
  <si>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</si>
  <si>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</si>
  <si>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</si>
  <si>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</si>
  <si>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</si>
  <si>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</si>
  <si>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</si>
  <si>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</si>
  <si>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</si>
  <si>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</si>
  <si>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</si>
  <si>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</si>
  <si>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</si>
  <si>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</si>
  <si>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</si>
  <si>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</si>
  <si>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</si>
  <si>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</si>
  <si>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</si>
  <si>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</si>
  <si>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</si>
  <si>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</si>
  <si>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</si>
  <si>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</si>
  <si>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</si>
  <si>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</si>
  <si>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</si>
  <si>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</si>
  <si>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</si>
  <si>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</si>
  <si>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</si>
  <si>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</si>
  <si>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</si>
  <si>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</si>
  <si>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</si>
  <si>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</si>
  <si>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</si>
  <si>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</si>
  <si>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</si>
  <si>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</si>
  <si>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</si>
  <si>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</si>
  <si>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</si>
  <si>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</si>
  <si>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</si>
  <si>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</si>
  <si>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</si>
  <si>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</si>
  <si>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</si>
  <si>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</si>
  <si>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</si>
  <si>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</si>
  <si>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</si>
  <si>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</si>
  <si>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</si>
  <si>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</si>
  <si>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</si>
  <si>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</si>
  <si>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</si>
  <si>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</si>
  <si>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</si>
  <si>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</si>
  <si>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</si>
  <si>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</si>
  <si>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</si>
  <si>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</si>
  <si>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</si>
  <si>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</si>
  <si>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</si>
  <si>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</si>
  <si>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</si>
  <si>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</si>
  <si>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</si>
  <si>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</si>
  <si>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</si>
  <si>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</si>
  <si>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</si>
  <si>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</si>
  <si>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</si>
  <si>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</si>
  <si>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</si>
  <si>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</si>
  <si>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</si>
  <si>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</si>
  <si>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</si>
  <si>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</si>
  <si>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</si>
  <si>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</si>
  <si>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</si>
  <si>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</si>
  <si>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</si>
  <si>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</si>
  <si>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</si>
  <si>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</si>
  <si>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</si>
  <si>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</si>
  <si>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</si>
  <si>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</si>
  <si>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</si>
  <si>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</si>
  <si>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</si>
  <si>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</si>
  <si>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</si>
  <si>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</si>
  <si>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</si>
  <si>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</si>
  <si>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</si>
  <si>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</si>
  <si>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</si>
  <si>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</si>
  <si>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</si>
  <si>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</si>
  <si>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</si>
  <si>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</si>
  <si>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</si>
  <si>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</si>
  <si>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</si>
  <si>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</si>
  <si>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</si>
  <si>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</si>
  <si>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</si>
  <si>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</si>
  <si>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</si>
  <si>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</si>
  <si>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</si>
  <si>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</si>
  <si>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</si>
  <si>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</si>
  <si>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</si>
  <si>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</si>
  <si>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</si>
  <si>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</si>
  <si>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</si>
  <si>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</si>
  <si>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</si>
  <si>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</si>
  <si>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</si>
  <si>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</si>
  <si>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</si>
  <si>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</si>
  <si>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</si>
  <si>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</si>
  <si>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</si>
  <si>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</si>
  <si>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</si>
  <si>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</si>
  <si>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</si>
  <si>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</si>
  <si>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</si>
  <si>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</si>
  <si>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</si>
  <si>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</si>
  <si>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</si>
  <si>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</si>
  <si>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</si>
  <si>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</si>
  <si>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</si>
  <si>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</si>
  <si>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</si>
  <si>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</si>
  <si>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</si>
  <si>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</si>
  <si>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</si>
  <si>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</si>
  <si>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</si>
  <si>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</si>
  <si>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</si>
  <si>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</si>
  <si>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</si>
  <si>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</si>
  <si>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</si>
  <si>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</si>
  <si>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</si>
  <si>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</si>
  <si>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</si>
  <si>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</si>
  <si>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</si>
  <si>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</si>
  <si>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</si>
  <si>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</si>
  <si>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</si>
  <si>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</si>
  <si>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</si>
  <si>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</si>
  <si>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</si>
  <si>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</si>
  <si>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</si>
  <si>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</si>
  <si>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</si>
  <si>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</si>
  <si>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</si>
  <si>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</si>
  <si>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</si>
  <si>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</si>
  <si>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</si>
  <si>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</si>
  <si>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</si>
  <si>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</si>
  <si>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</si>
  <si>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</si>
  <si>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</si>
  <si>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</si>
  <si>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</si>
  <si>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</si>
  <si>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</si>
  <si>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</si>
  <si>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</si>
  <si>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</si>
  <si>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</si>
  <si>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</si>
  <si>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</si>
  <si>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</si>
  <si>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</si>
  <si>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</si>
  <si>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</si>
  <si>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</si>
  <si>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</si>
  <si>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</si>
  <si>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</si>
  <si>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</si>
  <si>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</si>
  <si>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</si>
  <si>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</si>
  <si>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</si>
  <si>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</si>
  <si>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</si>
  <si>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</si>
  <si>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</si>
  <si>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</si>
  <si>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</si>
  <si>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</si>
  <si>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</si>
  <si>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</si>
  <si>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</si>
  <si>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</si>
  <si>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</si>
  <si>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</si>
  <si>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</si>
  <si>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</si>
  <si>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</si>
  <si>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</si>
  <si>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</si>
  <si>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</si>
  <si>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</si>
  <si>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</si>
  <si>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</si>
  <si>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</si>
  <si>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</si>
  <si>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</si>
  <si>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</si>
  <si>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</si>
  <si>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</si>
  <si>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</si>
  <si>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</si>
  <si>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</si>
  <si>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</si>
  <si>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</si>
  <si>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</si>
  <si>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</si>
  <si>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</si>
  <si>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</si>
  <si>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</si>
  <si>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</si>
  <si>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</si>
  <si>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</si>
  <si>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</si>
  <si>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</si>
  <si>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</si>
  <si>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</si>
  <si>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</si>
  <si>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</si>
  <si>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</si>
  <si>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</si>
  <si>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</si>
  <si>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</si>
  <si>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</si>
  <si>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</si>
  <si>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</si>
  <si>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</si>
  <si>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</si>
  <si>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</si>
  <si>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</si>
  <si>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</si>
  <si>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</si>
  <si>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</si>
  <si>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</si>
  <si>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</si>
  <si>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</si>
  <si>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</si>
  <si>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</si>
  <si>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</si>
  <si>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</si>
  <si>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</si>
  <si>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</si>
  <si>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</si>
  <si>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</si>
  <si>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</si>
  <si>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</si>
  <si>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</si>
  <si>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</si>
  <si>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</si>
  <si>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</si>
  <si>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</si>
  <si>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</si>
  <si>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</si>
  <si>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</si>
  <si>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</si>
  <si>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</si>
  <si>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</si>
  <si>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</si>
  <si>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</si>
  <si>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</si>
  <si>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</si>
  <si>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</si>
  <si>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</si>
  <si>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</si>
  <si>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</si>
  <si>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</si>
  <si>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</si>
  <si>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</si>
  <si>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</si>
  <si>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</si>
  <si>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</si>
  <si>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</si>
  <si>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</si>
  <si>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</si>
  <si>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</si>
  <si>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</si>
  <si>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</si>
  <si>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</si>
  <si>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</si>
  <si>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</si>
  <si>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</si>
  <si>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</si>
  <si>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</si>
  <si>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</si>
  <si>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</si>
  <si>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</si>
  <si>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</si>
  <si>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</si>
  <si>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</si>
  <si>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</si>
  <si>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</si>
  <si>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</si>
  <si>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</si>
  <si>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</si>
  <si>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</si>
  <si>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</si>
  <si>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</si>
  <si>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</si>
  <si>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</si>
  <si>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</si>
  <si>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</si>
  <si>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</si>
  <si>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</si>
  <si>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</si>
  <si>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</si>
  <si>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</si>
  <si>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</si>
  <si>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</si>
  <si>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</si>
  <si>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</si>
  <si>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</si>
  <si>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</si>
  <si>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</si>
  <si>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</si>
  <si>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</si>
  <si>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</si>
  <si>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</si>
  <si>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</si>
  <si>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</si>
  <si>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</si>
  <si>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</si>
  <si>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</si>
  <si>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</si>
  <si>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</si>
  <si>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</si>
  <si>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</si>
  <si>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</si>
  <si>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</si>
  <si>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</si>
  <si>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</si>
  <si>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</si>
  <si>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</si>
  <si>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</si>
  <si>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</si>
  <si>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</si>
  <si>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</si>
  <si>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</si>
  <si>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</si>
  <si>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</si>
  <si>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</si>
  <si>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</si>
  <si>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</si>
  <si>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</si>
  <si>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</si>
  <si>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</si>
  <si>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</si>
  <si>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</si>
  <si>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</si>
  <si>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</si>
  <si>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</si>
  <si>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</si>
  <si>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</si>
  <si>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</si>
  <si>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</si>
  <si>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</si>
  <si>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</si>
  <si>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</si>
  <si>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</si>
  <si>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</si>
  <si>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</si>
  <si>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</si>
  <si>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</si>
  <si>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</si>
  <si>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</si>
  <si>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</si>
  <si>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</si>
  <si>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</si>
  <si>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</si>
  <si>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</si>
  <si>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</si>
  <si>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</si>
  <si>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</si>
  <si>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</si>
  <si>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</si>
  <si>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</si>
  <si>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</si>
  <si>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</si>
  <si>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</si>
  <si>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</si>
  <si>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</si>
  <si>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</si>
  <si>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</si>
  <si>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</si>
  <si>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</si>
  <si>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</si>
  <si>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</si>
  <si>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</si>
  <si>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</si>
  <si>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</si>
  <si>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</si>
  <si>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</si>
  <si>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</si>
  <si>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</si>
  <si>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</si>
  <si>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</si>
  <si>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</si>
  <si>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</si>
  <si>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</si>
  <si>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</si>
  <si>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</si>
  <si>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</si>
  <si>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</si>
  <si>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</si>
  <si>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</si>
  <si>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</si>
  <si>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</si>
  <si>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</si>
  <si>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</si>
  <si>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</si>
  <si>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</si>
  <si>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</si>
  <si>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</si>
  <si>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</si>
  <si>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</si>
  <si>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</si>
  <si>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</si>
  <si>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</si>
  <si>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</si>
  <si>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</si>
  <si>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</si>
  <si>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</si>
  <si>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</si>
  <si>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</si>
  <si>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</si>
  <si>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</si>
  <si>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</si>
  <si>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</si>
  <si>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</si>
  <si>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</si>
  <si>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</si>
  <si>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</si>
  <si>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</si>
  <si>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</si>
  <si>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</si>
  <si>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</si>
  <si>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</si>
  <si>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</si>
  <si>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</si>
  <si>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</si>
  <si>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</si>
  <si>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</si>
  <si>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</si>
  <si>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</si>
  <si>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</si>
  <si>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</si>
  <si>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</si>
  <si>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</si>
  <si>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</si>
  <si>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</si>
  <si>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</si>
  <si>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</si>
  <si>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</si>
  <si>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</si>
  <si>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</si>
  <si>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</si>
  <si>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</si>
  <si>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</si>
  <si>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</si>
  <si>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</si>
  <si>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</si>
  <si>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</si>
  <si>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</si>
  <si>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</si>
  <si>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</si>
  <si>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</si>
  <si>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</si>
  <si>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</si>
  <si>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</si>
  <si>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</si>
  <si>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</si>
  <si>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</si>
  <si>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</si>
  <si>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</si>
  <si>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</si>
  <si>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</si>
  <si>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</si>
  <si>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</si>
  <si>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</si>
  <si>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</si>
  <si>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</si>
  <si>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</si>
  <si>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</si>
  <si>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</si>
  <si>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</si>
  <si>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</si>
  <si>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</si>
  <si>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</si>
  <si>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</si>
  <si>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</si>
  <si>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</si>
  <si>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</si>
  <si>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</si>
  <si>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</si>
  <si>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</si>
  <si>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</si>
  <si>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</si>
  <si>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</si>
  <si>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</si>
  <si>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</si>
  <si>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</si>
  <si>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</si>
  <si>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</si>
  <si>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</si>
  <si>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</si>
  <si>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</si>
  <si>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</si>
  <si>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</si>
  <si>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</si>
  <si>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</si>
  <si>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</si>
  <si>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</si>
  <si>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</si>
  <si>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</si>
  <si>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</si>
  <si>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</si>
  <si>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</si>
  <si>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</si>
  <si>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</si>
  <si>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</si>
  <si>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</si>
  <si>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</si>
  <si>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</si>
  <si>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</si>
  <si>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</si>
  <si>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</si>
  <si>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</si>
  <si>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</si>
  <si>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</si>
  <si>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</si>
  <si>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</si>
  <si>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</si>
  <si>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</si>
  <si>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</si>
  <si>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</si>
  <si>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</si>
  <si>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</si>
  <si>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</si>
  <si>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</si>
  <si>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</si>
  <si>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</si>
  <si>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</si>
  <si>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</si>
  <si>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</si>
  <si>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</si>
  <si>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</si>
  <si>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</si>
  <si>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</si>
  <si>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</si>
  <si>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</si>
  <si>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</si>
  <si>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</si>
  <si>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</si>
  <si>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</si>
  <si>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</si>
  <si>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</si>
  <si>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</si>
  <si>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</si>
  <si>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</si>
  <si>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</si>
  <si>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</si>
  <si>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</si>
  <si>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</si>
  <si>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</si>
  <si>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</si>
  <si>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</si>
  <si>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</si>
  <si>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</si>
  <si>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</si>
  <si>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</si>
  <si>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</si>
  <si>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</si>
  <si>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</si>
  <si>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</si>
  <si>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</si>
  <si>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</si>
  <si>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</si>
  <si>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</si>
  <si>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</si>
  <si>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</si>
  <si>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</si>
  <si>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</si>
  <si>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</si>
  <si>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</si>
  <si>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</si>
  <si>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</si>
  <si>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</si>
  <si>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</si>
  <si>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</si>
  <si>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</si>
  <si>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</si>
  <si>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</si>
  <si>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</si>
  <si>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</si>
  <si>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</si>
  <si>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</si>
  <si>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</si>
  <si>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</si>
  <si>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</si>
  <si>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</si>
  <si>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</si>
  <si>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</si>
  <si>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</si>
  <si>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</si>
  <si>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</si>
  <si>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</si>
  <si>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</si>
  <si>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</si>
  <si>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</si>
  <si>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</si>
  <si>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</si>
  <si>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</si>
  <si>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</si>
  <si>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</si>
  <si>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</si>
  <si>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</si>
  <si>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</si>
  <si>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</si>
  <si>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</si>
  <si>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</si>
  <si>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</si>
  <si>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</si>
  <si>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</si>
  <si>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</si>
  <si>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</si>
  <si>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</si>
  <si>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</si>
  <si>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</si>
  <si>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</si>
  <si>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</si>
  <si>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</si>
  <si>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</si>
  <si>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</si>
  <si>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</si>
  <si>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</si>
  <si>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</si>
  <si>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</si>
  <si>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</si>
  <si>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</si>
  <si>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</si>
  <si>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</si>
  <si>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</si>
  <si>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</si>
  <si>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</si>
  <si>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</si>
  <si>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</si>
  <si>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</si>
  <si>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</si>
  <si>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</si>
  <si>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</si>
  <si>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</si>
  <si>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</si>
  <si>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</si>
  <si>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</si>
  <si>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</si>
  <si>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</si>
  <si>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</si>
  <si>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</si>
  <si>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</si>
  <si>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</si>
  <si>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</si>
  <si>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</si>
  <si>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</si>
  <si>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</si>
  <si>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</si>
  <si>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</si>
  <si>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</si>
  <si>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</si>
  <si>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</si>
  <si>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</si>
  <si>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</si>
  <si>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</si>
  <si>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</si>
  <si>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</si>
  <si>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</si>
  <si>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</si>
  <si>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</si>
  <si>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</si>
  <si>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</si>
  <si>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</si>
  <si>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</si>
  <si>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</si>
  <si>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</si>
  <si>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</si>
  <si>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</si>
  <si>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</si>
  <si>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</si>
  <si>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</si>
  <si>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</si>
  <si>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</si>
  <si>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</si>
  <si>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</si>
  <si>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</si>
  <si>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</si>
  <si>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</si>
  <si>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</si>
  <si>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</si>
  <si>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</si>
  <si>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</si>
  <si>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</si>
  <si>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</si>
  <si>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</si>
  <si>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</si>
  <si>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</si>
  <si>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</si>
  <si>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</si>
  <si>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</si>
  <si>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</si>
  <si>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</si>
  <si>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</si>
  <si>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</si>
  <si>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</si>
  <si>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</si>
  <si>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</si>
  <si>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</si>
  <si>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</si>
  <si>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</si>
  <si>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</si>
  <si>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</si>
  <si>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</si>
  <si>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</si>
  <si>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</si>
  <si>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</si>
  <si>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</si>
  <si>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</si>
  <si>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</si>
  <si>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</si>
  <si>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</si>
  <si>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</si>
  <si>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</si>
  <si>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</si>
  <si>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</si>
  <si>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</si>
  <si>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</si>
  <si>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</si>
  <si>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</si>
  <si>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</si>
  <si>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</si>
  <si>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</si>
  <si>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</si>
  <si>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</si>
  <si>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</si>
  <si>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</si>
  <si>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</si>
  <si>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</si>
  <si>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</si>
  <si>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</si>
  <si>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</si>
  <si>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</si>
  <si>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</si>
  <si>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</si>
  <si>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</si>
  <si>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</si>
  <si>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</si>
  <si>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</si>
  <si>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</si>
  <si>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</si>
  <si>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</si>
  <si>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</si>
  <si>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</si>
  <si>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</si>
  <si>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</si>
  <si>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</si>
  <si>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</si>
  <si>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</si>
  <si>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</si>
  <si>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</si>
  <si>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</si>
  <si>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</si>
  <si>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</si>
  <si>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</si>
  <si>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</si>
  <si>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</si>
  <si>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</si>
  <si>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</si>
  <si>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</si>
  <si>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</si>
  <si>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</si>
  <si>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</si>
  <si>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</si>
  <si>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</si>
  <si>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</si>
  <si>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</si>
  <si>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</si>
  <si>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</si>
  <si>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</si>
  <si>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</si>
  <si>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</si>
  <si>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</si>
  <si>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</si>
  <si>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</si>
  <si>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</si>
  <si>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</si>
  <si>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</si>
  <si>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</si>
  <si>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</si>
  <si>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</si>
  <si>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</si>
  <si>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</si>
  <si>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</si>
  <si>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</si>
  <si>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</si>
  <si>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</si>
  <si>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</si>
  <si>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</si>
  <si>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</si>
  <si>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</si>
  <si>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</si>
  <si>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</si>
  <si>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</si>
  <si>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</si>
  <si>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</si>
  <si>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</si>
  <si>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</si>
  <si>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</si>
  <si>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</si>
  <si>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</si>
  <si>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</si>
  <si>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</si>
  <si>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</si>
  <si>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</si>
  <si>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</si>
  <si>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</si>
  <si>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</si>
  <si>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</si>
  <si>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</si>
  <si>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</si>
  <si>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</si>
  <si>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</si>
  <si>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</si>
  <si>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</si>
  <si>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</si>
  <si>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</si>
  <si>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</si>
  <si>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</si>
  <si>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</si>
  <si>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</si>
  <si>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</si>
  <si>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</si>
  <si>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</si>
  <si>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</si>
  <si>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</si>
  <si>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</si>
  <si>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</si>
  <si>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</si>
  <si>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</si>
  <si>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</si>
  <si>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</si>
  <si>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</si>
  <si>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</si>
  <si>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</si>
  <si>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</si>
  <si>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</si>
  <si>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</si>
  <si>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</si>
  <si>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</si>
  <si>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</si>
  <si>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</si>
  <si>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</si>
  <si>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</si>
  <si>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</si>
  <si>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</si>
  <si>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</si>
  <si>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</si>
  <si>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</si>
  <si>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</si>
  <si>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</si>
  <si>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</si>
  <si>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</si>
  <si>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</si>
  <si>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</si>
  <si>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</si>
  <si>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</si>
  <si>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</si>
  <si>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</si>
  <si>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</si>
  <si>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</si>
  <si>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</si>
  <si>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</si>
  <si>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</si>
  <si>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</si>
  <si>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</si>
  <si>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</si>
  <si>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</si>
  <si>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</si>
  <si>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</si>
  <si>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</si>
  <si>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</si>
  <si>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</si>
  <si>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</si>
  <si>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</si>
  <si>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</si>
  <si>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</si>
  <si>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</si>
  <si>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</si>
  <si>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</si>
  <si>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</si>
  <si>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</si>
  <si>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</si>
  <si>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</si>
  <si>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</si>
  <si>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</si>
  <si>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</si>
  <si>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</si>
  <si>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</si>
  <si>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</si>
  <si>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</si>
  <si>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</si>
  <si>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</si>
  <si>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</si>
  <si>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</si>
  <si>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</si>
  <si>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</si>
  <si>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</si>
  <si>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</si>
  <si>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</si>
  <si>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</si>
  <si>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</si>
  <si>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</si>
  <si>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</si>
  <si>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</si>
  <si>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</si>
  <si>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</si>
  <si>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</si>
  <si>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</si>
  <si>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</si>
  <si>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</si>
  <si>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</si>
  <si>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</si>
  <si>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</si>
  <si>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</si>
  <si>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</si>
  <si>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</si>
  <si>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</si>
  <si>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</si>
  <si>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</si>
  <si>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</si>
  <si>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</si>
  <si>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</si>
  <si>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</si>
  <si>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</si>
  <si>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</si>
  <si>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</si>
  <si>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</si>
  <si>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</si>
  <si>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</si>
  <si>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</si>
  <si>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</si>
  <si>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</si>
  <si>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</si>
  <si>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</si>
  <si>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</si>
  <si>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</si>
  <si>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</si>
  <si>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</si>
  <si>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</si>
  <si>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</si>
  <si>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</si>
  <si>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</si>
  <si>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</si>
  <si>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</si>
  <si>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</si>
  <si>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</si>
  <si>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</si>
  <si>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</si>
  <si>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</si>
  <si>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</si>
  <si>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</si>
  <si>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</si>
  <si>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</si>
  <si>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</si>
  <si>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</si>
  <si>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</si>
  <si>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</si>
  <si>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</si>
  <si>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</si>
  <si>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</si>
  <si>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</si>
  <si>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</si>
  <si>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</si>
  <si>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</si>
  <si>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</si>
  <si>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</si>
  <si>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</si>
  <si>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</si>
  <si>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</si>
  <si>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</si>
  <si>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</si>
  <si>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</si>
  <si>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</si>
  <si>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</si>
  <si>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</si>
  <si>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</si>
  <si>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</si>
  <si>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</si>
  <si>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</si>
  <si>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</si>
  <si>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</si>
  <si>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</si>
  <si>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</si>
  <si>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</si>
  <si>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</si>
  <si>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</si>
  <si>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</si>
  <si>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</si>
  <si>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</si>
  <si>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</si>
  <si>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</si>
  <si>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</si>
  <si>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</si>
  <si>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</si>
  <si>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</si>
  <si>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</si>
  <si>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</si>
  <si>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</si>
  <si>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</si>
  <si>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</si>
  <si>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</si>
  <si>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</si>
  <si>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</si>
  <si>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</si>
  <si>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</si>
  <si>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</si>
  <si>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</si>
  <si>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</si>
  <si>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</si>
  <si>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</si>
  <si>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</si>
  <si>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</si>
  <si>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</si>
  <si>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</si>
  <si>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</si>
  <si>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</si>
  <si>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</si>
  <si>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</si>
  <si>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</si>
  <si>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</si>
  <si>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</si>
  <si>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</si>
  <si>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</si>
  <si>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</si>
  <si>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</si>
  <si>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</si>
  <si>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</si>
  <si>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</si>
  <si>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</si>
  <si>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</si>
  <si>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</si>
  <si>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</si>
  <si>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</si>
  <si>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</si>
  <si>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</si>
  <si>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</si>
  <si>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</si>
  <si>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</si>
  <si>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</si>
  <si>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</si>
  <si>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</si>
  <si>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</si>
  <si>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</si>
  <si>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</si>
  <si>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</si>
  <si>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</si>
  <si>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</si>
  <si>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</si>
  <si>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</si>
  <si>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</si>
  <si>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</si>
  <si>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</si>
  <si>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</si>
  <si>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</si>
  <si>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</si>
  <si>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</si>
  <si>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</si>
  <si>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</si>
  <si>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</si>
  <si>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</si>
  <si>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</si>
  <si>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</si>
  <si>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</si>
  <si>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</si>
  <si>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</si>
  <si>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</si>
  <si>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</si>
  <si>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</si>
  <si>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</si>
  <si>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</si>
  <si>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</si>
  <si>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</si>
  <si>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</si>
  <si>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</si>
  <si>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</si>
  <si>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</si>
  <si>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</si>
  <si>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</si>
  <si>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</si>
  <si>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</si>
  <si>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</si>
  <si>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</si>
  <si>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</si>
  <si>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</si>
  <si>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</si>
  <si>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</si>
  <si>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</si>
  <si>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</si>
  <si>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</si>
  <si>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</si>
  <si>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</si>
  <si>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</si>
  <si>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</si>
  <si>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</si>
  <si>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</si>
  <si>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</si>
  <si>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</si>
  <si>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</si>
  <si>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</si>
  <si>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</si>
  <si>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</si>
  <si>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</si>
  <si>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</si>
  <si>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</si>
  <si>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</si>
  <si>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</si>
  <si>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</si>
  <si>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</si>
  <si>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</si>
  <si>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</si>
  <si>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</si>
  <si>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</si>
  <si>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</si>
  <si>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</si>
  <si>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</si>
  <si>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</si>
  <si>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</si>
  <si>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</si>
  <si>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</si>
  <si>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</si>
  <si>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</si>
  <si>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</si>
  <si>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</si>
  <si>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</si>
  <si>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</si>
  <si>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</si>
  <si>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</si>
  <si>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</si>
  <si>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</si>
  <si>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</si>
  <si>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</si>
  <si>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</si>
  <si>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</si>
  <si>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</si>
  <si>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</si>
  <si>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</si>
  <si>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</si>
  <si>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</si>
  <si>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</si>
  <si>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</si>
  <si>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</si>
  <si>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</si>
  <si>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</si>
  <si>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</si>
  <si>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</si>
  <si>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</si>
  <si>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</si>
  <si>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</si>
  <si>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</si>
  <si>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</si>
  <si>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</si>
  <si>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</si>
  <si>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</si>
  <si>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</si>
  <si>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</si>
  <si>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</si>
  <si>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</si>
  <si>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</si>
  <si>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</si>
  <si>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</si>
  <si>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</si>
  <si>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</si>
  <si>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</si>
  <si>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</si>
  <si>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</si>
  <si>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</si>
  <si>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</si>
  <si>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</si>
  <si>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</si>
  <si>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</si>
  <si>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</si>
  <si>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</si>
  <si>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</si>
  <si>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</si>
  <si>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</si>
  <si>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</si>
  <si>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</si>
  <si>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</si>
  <si>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</si>
  <si>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</si>
  <si>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</si>
  <si>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</si>
  <si>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</si>
  <si>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</si>
  <si>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</si>
  <si>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</si>
  <si>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</si>
  <si>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</si>
  <si>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</si>
  <si>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</si>
  <si>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</si>
  <si>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</si>
  <si>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</si>
  <si>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</si>
  <si>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</si>
  <si>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</si>
  <si>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</si>
  <si>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</si>
  <si>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</si>
  <si>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</si>
  <si>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</si>
  <si>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</si>
  <si>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</si>
  <si>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</si>
  <si>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</si>
  <si>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</si>
  <si>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</si>
  <si>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</si>
  <si>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</si>
  <si>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</si>
  <si>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</si>
  <si>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</si>
  <si>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</si>
  <si>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</si>
  <si>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</si>
  <si>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</si>
  <si>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</si>
  <si>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</si>
  <si>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</si>
  <si>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</si>
  <si>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</si>
  <si>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</si>
  <si>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</si>
  <si>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</si>
  <si>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</si>
  <si>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</si>
  <si>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</si>
  <si>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</si>
  <si>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</si>
  <si>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</si>
  <si>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</si>
  <si>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</si>
  <si>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</si>
  <si>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</si>
  <si>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</si>
  <si>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</si>
  <si>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</si>
  <si>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</si>
  <si>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</si>
  <si>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</si>
  <si>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</si>
  <si>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</si>
  <si>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</si>
  <si>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</si>
  <si>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</si>
  <si>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</si>
  <si>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</si>
  <si>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</si>
  <si>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</si>
  <si>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</si>
  <si>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</si>
  <si>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</si>
  <si>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</si>
  <si>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</si>
  <si>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</si>
  <si>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</si>
  <si>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</si>
  <si>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</si>
  <si>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</si>
  <si>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</si>
  <si>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</si>
  <si>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</si>
  <si>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</si>
  <si>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</si>
  <si>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</si>
  <si>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</si>
  <si>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</si>
  <si>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</si>
  <si>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</si>
  <si>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</si>
  <si>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</si>
  <si>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</si>
  <si>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</si>
  <si>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</si>
  <si>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</si>
  <si>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</si>
  <si>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</si>
  <si>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</si>
  <si>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</si>
  <si>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</si>
  <si>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</si>
  <si>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</si>
  <si>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</si>
  <si>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</si>
  <si>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</si>
  <si>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</si>
  <si>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</si>
  <si>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</si>
  <si>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</si>
  <si>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</si>
  <si>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</si>
  <si>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</si>
  <si>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</si>
  <si>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</si>
  <si>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</si>
  <si>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</si>
  <si>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</si>
  <si>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</si>
  <si>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</si>
  <si>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</si>
  <si>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</si>
  <si>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</si>
  <si>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</si>
  <si>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</si>
  <si>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</si>
  <si>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</si>
  <si>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</si>
  <si>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</si>
  <si>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</si>
  <si>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</si>
  <si>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</si>
  <si>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</si>
  <si>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</si>
  <si>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</si>
  <si>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</si>
  <si>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</si>
  <si>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</si>
  <si>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</si>
  <si>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</si>
  <si>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</si>
  <si>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</si>
  <si>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</si>
  <si>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</si>
  <si>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</si>
  <si>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</si>
  <si>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</si>
  <si>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</si>
  <si>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</si>
  <si>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</si>
  <si>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</si>
  <si>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</si>
  <si>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</si>
  <si>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</si>
  <si>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</si>
  <si>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</si>
  <si>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</si>
  <si>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</si>
  <si>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</si>
  <si>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</si>
  <si>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</si>
  <si>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</si>
  <si>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</si>
  <si>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</si>
  <si>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</si>
  <si>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</si>
  <si>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</si>
  <si>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</si>
  <si>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</si>
  <si>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</si>
  <si>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</si>
  <si>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</si>
  <si>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</si>
  <si>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</si>
  <si>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</si>
  <si>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</si>
  <si>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</si>
  <si>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</si>
  <si>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</si>
  <si>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</si>
  <si>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</si>
  <si>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</si>
  <si>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</si>
  <si>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</si>
  <si>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</si>
  <si>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</si>
  <si>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</si>
  <si>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</si>
  <si>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</si>
  <si>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</si>
  <si>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</si>
  <si>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</si>
  <si>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</si>
  <si>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</si>
  <si>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</si>
  <si>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</si>
  <si>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</si>
  <si>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</si>
  <si>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</si>
  <si>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</si>
  <si>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</si>
  <si>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</si>
  <si>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</si>
  <si>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</si>
  <si>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</si>
  <si>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</si>
  <si>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</si>
  <si>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</si>
  <si>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</si>
  <si>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</si>
  <si>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</si>
  <si>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</si>
  <si>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</si>
  <si>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</si>
  <si>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</si>
  <si>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</si>
  <si>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</si>
  <si>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</si>
  <si>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</si>
  <si>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</si>
  <si>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</si>
  <si>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</si>
  <si>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</si>
  <si>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</si>
  <si>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</si>
  <si>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</si>
  <si>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</si>
  <si>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</si>
  <si>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</si>
  <si>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</si>
  <si>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</si>
  <si>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</si>
  <si>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</si>
  <si>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</si>
  <si>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</si>
  <si>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</si>
  <si>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</si>
  <si>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</si>
  <si>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</si>
  <si>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</si>
  <si>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</si>
  <si>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</si>
  <si>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</si>
  <si>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</si>
  <si>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</si>
  <si>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</si>
  <si>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</si>
  <si>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</si>
  <si>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</si>
  <si>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</si>
  <si>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</si>
  <si>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</si>
  <si>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</si>
  <si>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</si>
  <si>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</si>
  <si>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</si>
  <si>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</si>
  <si>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</si>
  <si>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</si>
  <si>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</si>
  <si>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</si>
  <si>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</si>
  <si>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</si>
  <si>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</si>
  <si>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</si>
  <si>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</si>
  <si>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</si>
  <si>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</si>
  <si>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</si>
  <si>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</si>
  <si>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</si>
  <si>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</si>
  <si>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</si>
  <si>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</si>
  <si>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</si>
  <si>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</si>
  <si>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</si>
  <si>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</si>
  <si>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</si>
  <si>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</si>
  <si>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</si>
  <si>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</si>
  <si>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</si>
  <si>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</si>
  <si>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</si>
  <si>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</si>
  <si>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</si>
  <si>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</si>
  <si>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</si>
  <si>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</si>
  <si>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</si>
  <si>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</si>
  <si>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</si>
  <si>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</si>
  <si>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</si>
  <si>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</si>
  <si>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</si>
  <si>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</si>
  <si>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</si>
  <si>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</si>
  <si>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</si>
  <si>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</si>
  <si>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</si>
  <si>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</si>
  <si>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</si>
  <si>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</si>
  <si>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</si>
  <si>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</si>
  <si>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</si>
  <si>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</si>
  <si>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</si>
  <si>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</si>
  <si>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</si>
  <si>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</si>
  <si>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</si>
  <si>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</si>
  <si>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</si>
  <si>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</si>
  <si>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</si>
  <si>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</si>
  <si>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</si>
  <si>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</si>
  <si>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</si>
  <si>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</si>
  <si>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</si>
  <si>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</si>
  <si>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</si>
  <si>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</si>
  <si>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</si>
  <si>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</si>
  <si>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</si>
  <si>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</si>
  <si>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</si>
  <si>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</si>
  <si>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</si>
  <si>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</si>
  <si>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</si>
  <si>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</si>
  <si>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</si>
  <si>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</si>
  <si>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</si>
  <si>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</si>
  <si>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</si>
  <si>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</si>
  <si>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</si>
  <si>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</si>
  <si>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</si>
  <si>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</si>
  <si>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</si>
  <si>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</si>
  <si>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</si>
  <si>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</si>
  <si>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</si>
  <si>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</si>
  <si>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</si>
  <si>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</si>
  <si>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</si>
  <si>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</si>
  <si>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</si>
  <si>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</si>
  <si>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</si>
  <si>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</si>
  <si>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</si>
  <si>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</si>
  <si>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</si>
  <si>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</si>
  <si>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</si>
  <si>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</si>
  <si>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</si>
  <si>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</si>
  <si>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</si>
  <si>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</si>
  <si>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</si>
  <si>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</si>
  <si>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</si>
  <si>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</si>
  <si>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</si>
  <si>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</si>
  <si>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</si>
  <si>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</si>
  <si>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</si>
  <si>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</si>
  <si>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</si>
  <si>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</si>
  <si>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</si>
  <si>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</si>
  <si>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</si>
  <si>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</si>
  <si>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</si>
  <si>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</si>
  <si>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</si>
  <si>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</si>
  <si>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</si>
  <si>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</si>
  <si>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</si>
  <si>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</si>
  <si>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</si>
  <si>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</si>
  <si>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</si>
  <si>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</si>
  <si>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</si>
  <si>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</si>
  <si>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</si>
  <si>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</si>
  <si>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</si>
  <si>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</si>
  <si>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</si>
  <si>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</si>
  <si>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</si>
  <si>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</si>
  <si>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</si>
  <si>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</si>
  <si>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</si>
  <si>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</si>
  <si>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</si>
  <si>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</si>
  <si>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</si>
  <si>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</si>
  <si>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</si>
  <si>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</si>
  <si>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</si>
  <si>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</si>
  <si>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</si>
  <si>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</si>
  <si>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</si>
  <si>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</si>
  <si>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</si>
  <si>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</si>
  <si>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</si>
  <si>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</si>
  <si>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</si>
  <si>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</si>
  <si>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</si>
  <si>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</si>
  <si>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</si>
  <si>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</si>
  <si>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</si>
  <si>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</si>
  <si>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</si>
  <si>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</si>
  <si>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</si>
  <si>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</si>
  <si>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</si>
  <si>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</si>
  <si>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</si>
  <si>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</si>
  <si>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</si>
  <si>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</si>
  <si>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</si>
  <si>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</si>
  <si>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</si>
  <si>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</si>
  <si>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</si>
  <si>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</si>
  <si>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</si>
  <si>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</si>
  <si>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</si>
  <si>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</si>
  <si>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</si>
  <si>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</si>
  <si>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</si>
  <si>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</si>
  <si>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</si>
  <si>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</si>
  <si>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</si>
  <si>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</si>
  <si>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</si>
  <si>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</si>
  <si>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</si>
  <si>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</si>
  <si>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</si>
  <si>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</si>
  <si>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</si>
  <si>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</si>
  <si>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</si>
  <si>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</si>
  <si>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</si>
  <si>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</si>
  <si>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</si>
  <si>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</si>
  <si>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</si>
  <si>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</si>
  <si>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</si>
  <si>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</si>
  <si>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</si>
  <si>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</si>
  <si>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</si>
  <si>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</si>
  <si>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</si>
  <si>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</si>
  <si>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</si>
  <si>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</si>
  <si>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</si>
  <si>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</si>
  <si>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</si>
  <si>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</si>
  <si>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</si>
  <si>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</si>
  <si>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</si>
  <si>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</si>
  <si>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</si>
  <si>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</si>
  <si>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</si>
  <si>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</si>
  <si>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</si>
  <si>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</si>
  <si>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</si>
  <si>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</si>
  <si>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</si>
  <si>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</si>
  <si>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</si>
  <si>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</si>
  <si>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</si>
  <si>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</si>
  <si>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</si>
  <si>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</si>
  <si>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</si>
  <si>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</si>
  <si>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</si>
  <si>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</si>
  <si>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</si>
  <si>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</si>
  <si>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</si>
  <si>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</si>
  <si>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</si>
  <si>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</si>
  <si>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</si>
  <si>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</si>
  <si>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</si>
  <si>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</si>
  <si>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</si>
  <si>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</si>
  <si>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</si>
  <si>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</si>
  <si>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</si>
  <si>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</si>
  <si>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</si>
  <si>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</si>
  <si>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</si>
  <si>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</si>
  <si>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</si>
  <si>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</si>
  <si>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</si>
  <si>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</si>
  <si>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</si>
  <si>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</si>
  <si>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</si>
  <si>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</si>
  <si>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</si>
  <si>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</si>
  <si>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</si>
  <si>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</si>
  <si>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</si>
  <si>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</si>
  <si>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</si>
  <si>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</si>
  <si>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</si>
  <si>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</si>
  <si>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</si>
  <si>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</si>
  <si>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</si>
  <si>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</si>
  <si>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</si>
  <si>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</si>
  <si>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</si>
  <si>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</si>
  <si>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</si>
  <si>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</si>
  <si>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</si>
  <si>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</si>
  <si>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</si>
  <si>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</si>
  <si>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 xml:space="preserve">Red is of no use, so we are not consider it while making dashboar </t>
  </si>
  <si>
    <t xml:space="preserve">value Amount or we make card from it </t>
  </si>
  <si>
    <t xml:space="preserve">We will use them while making kpi and visual Representation </t>
  </si>
  <si>
    <t>Sum of Total Sales</t>
  </si>
  <si>
    <t>Sum of Discount Amount</t>
  </si>
  <si>
    <t>Sum of Profit Amount</t>
  </si>
  <si>
    <t>Sum of Net Sales</t>
  </si>
  <si>
    <t>Row Labels</t>
  </si>
  <si>
    <t>Grand Total</t>
  </si>
  <si>
    <t xml:space="preserve"> </t>
  </si>
  <si>
    <t>Average of Discount %</t>
  </si>
  <si>
    <t>Average of Profit Margin %</t>
  </si>
  <si>
    <t>Jan</t>
  </si>
  <si>
    <t>Feb</t>
  </si>
  <si>
    <t>Mar</t>
  </si>
  <si>
    <t>Apr</t>
  </si>
  <si>
    <t>May</t>
  </si>
  <si>
    <t>Jun</t>
  </si>
  <si>
    <t>Jul</t>
  </si>
  <si>
    <t>Aug</t>
  </si>
  <si>
    <t>Sep</t>
  </si>
  <si>
    <t>Oct</t>
  </si>
  <si>
    <t>Nov</t>
  </si>
  <si>
    <t>Dec</t>
  </si>
  <si>
    <t>Sum of Quantity Sold</t>
  </si>
  <si>
    <t>Sum of Net Sales2</t>
  </si>
  <si>
    <t>I want to copy and move my area chart from one sheet to another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</si>
</sst>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409]d/mmm/yyyy;@"/>
    <numFmt numFmtId="165" formatCode="_ * #,##0_ ;_ * \-#,##0_ ;_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3">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164" fontId="0" fillId="0" borderId="0" xfId="0" applyNumberFormat="1" applyAlignment="1">
      <alignment horizontal="center" vertical="center"/>
    </xf>
    <xf numFmtId="0" fontId="0" fillId="5" borderId="0" xfId="0" applyFill="1"/>
    <xf numFmtId="0" fontId="2" fillId="6" borderId="2" xfId="0" applyFont="1" applyFill="1" applyBorder="1"/>
    <xf numFmtId="0" fontId="0" fillId="0" borderId="0" xfId="0" pivotButton="1"/>
    <xf numFmtId="0" fontId="0" fillId="0" borderId="0" xfId="0" applyAlignment="1">
      <alignment horizontal="left"/>
    </xf>
    <xf numFmtId="0" fontId="2" fillId="6" borderId="3" xfId="0" applyFont="1" applyFill="1" applyBorder="1" applyAlignment="1">
      <alignment horizontal="left"/>
    </xf>
    <xf numFmtId="9" fontId="0" fillId="0" borderId="0" xfId="0" applyNumberFormat="1"/>
    <xf numFmtId="9" fontId="0" fillId="0" borderId="0" xfId="1" applyFont="1"/>
    <xf numFmtId="9" fontId="2" fillId="6" borderId="3" xfId="0" applyNumberFormat="1" applyFont="1" applyFill="1" applyBorder="1"/>
    <xf numFmtId="10" fontId="0" fillId="0" borderId="0" xfId="0" applyNumberFormat="1"/>
    <xf numFmtId="43" fontId="0" fillId="0" borderId="0" xfId="2" applyFont="1"/>
    <xf numFmtId="165" fontId="0" fillId="0" borderId="0" xfId="2" applyNumberFormat="1" applyFont="1"/>
    <xf numFmtId="0" fontId="0" fillId="2" borderId="0" xfId="0" applyFill="1" applyAlignment="1">
      <alignment horizontal="center"/>
    </xf>
    <xf numFmtId="0" fontId="0" fillId="5" borderId="0" xfId="0" applyFill="1"/>
    <xf numFmtId="0" fontId="0" fillId="3" borderId="0" xfId="0" applyFill="1" applyAlignment="1">
      <alignment horizontal="center"/>
    </xf>
    <xf numFmtId="0" fontId="0" fillId="4" borderId="0" xfId="0" applyFill="1" applyAlignment="1">
      <alignment horizont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[Sales_Dashboard.xlsx]kpi!channelwise</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kpi!$Q$3</c:f>
              <c:strCache>
                <c:ptCount val="1"/>
                <c:pt idx="0">
                  <c:v>Sum of Net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F59-4F1A-B411-E831D78804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F59-4F1A-B411-E831D78804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kpi!$P$4:$P$6</c:f>
              <c:strCache>
                <c:ptCount val="2"/>
                <c:pt idx="0">
                  <c:v>Offline</c:v>
                </c:pt>
                <c:pt idx="1">
                  <c:v>Online</c:v>
                </c:pt>
              </c:strCache>
            </c:strRef>
          </c:cat>
          <c:val>
            <c:numRef>
              <c:f>kpi!$Q$4:$Q$6</c:f>
              <c:numCache>
                <c:formatCode>General</c:formatCode>
                <c:ptCount val="2"/>
                <c:pt idx="0">
                  <c:v>13988129.739999978</c:v>
                </c:pt>
                <c:pt idx="1">
                  <c:v>13901096.49000006</c:v>
                </c:pt>
              </c:numCache>
            </c:numRef>
          </c:val>
          <c:extLst>
            <c:ext xmlns:c16="http://schemas.microsoft.com/office/drawing/2014/chart" uri="{C3380CC4-5D6E-409C-BE32-E72D297353CC}">
              <c16:uniqueId val="{00000004-0F59-4F1A-B411-E831D788041B}"/>
            </c:ext>
          </c:extLst>
        </c:ser>
        <c:ser>
          <c:idx val="1"/>
          <c:order val="1"/>
          <c:tx>
            <c:strRef>
              <c:f>kpi!$R$3</c:f>
              <c:strCache>
                <c:ptCount val="1"/>
                <c:pt idx="0">
                  <c:v>Average of Discount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F59-4F1A-B411-E831D78804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0F59-4F1A-B411-E831D78804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kpi!$P$4:$P$6</c:f>
              <c:strCache>
                <c:ptCount val="2"/>
                <c:pt idx="0">
                  <c:v>Offline</c:v>
                </c:pt>
                <c:pt idx="1">
                  <c:v>Online</c:v>
                </c:pt>
              </c:strCache>
            </c:strRef>
          </c:cat>
          <c:val>
            <c:numRef>
              <c:f>kpi!$R$4:$R$6</c:f>
              <c:numCache>
                <c:formatCode>0%</c:formatCode>
                <c:ptCount val="2"/>
                <c:pt idx="0">
                  <c:v>8.8731971153847886E-2</c:v>
                </c:pt>
                <c:pt idx="1">
                  <c:v>8.8158945686902773E-2</c:v>
                </c:pt>
              </c:numCache>
            </c:numRef>
          </c:val>
          <c:extLst>
            <c:ext xmlns:c16="http://schemas.microsoft.com/office/drawing/2014/chart" uri="{C3380CC4-5D6E-409C-BE32-E72D297353CC}">
              <c16:uniqueId val="{00000009-0F59-4F1A-B411-E831D78804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[Sales_Dashboard.xlsx]kpi!payment_mode</c:name>
    <c:fmtId val="14"/>
  </c:pivotSource>
  <c:chart>
    <c:autoTitleDeleted val="1"/>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58000"/>
            </a:schemeClr>
          </a:solidFill>
          <a:ln>
            <a:noFill/>
          </a:ln>
          <a:effectLst>
            <a:outerShdw blurRad="254000" sx="102000" sy="102000" algn="ctr" rotWithShape="0">
              <a:prstClr val="black">
                <a:alpha val="20000"/>
              </a:prstClr>
            </a:outerShdw>
          </a:effectLst>
        </c:spPr>
      </c:pivotFmt>
      <c:pivotFmt>
        <c:idx val="3"/>
        <c:spPr>
          <a:solidFill>
            <a:schemeClr val="accent4">
              <a:shade val="86000"/>
            </a:schemeClr>
          </a:solidFill>
          <a:ln>
            <a:noFill/>
          </a:ln>
          <a:effectLst>
            <a:outerShdw blurRad="254000" sx="102000" sy="102000" algn="ctr" rotWithShape="0">
              <a:prstClr val="black">
                <a:alpha val="20000"/>
              </a:prstClr>
            </a:outerShdw>
          </a:effectLst>
        </c:spPr>
      </c:pivotFmt>
      <c:pivotFmt>
        <c:idx val="4"/>
        <c:spPr>
          <a:solidFill>
            <a:schemeClr val="accent4">
              <a:tint val="86000"/>
            </a:schemeClr>
          </a:solidFill>
          <a:ln>
            <a:noFill/>
          </a:ln>
          <a:effectLst>
            <a:outerShdw blurRad="254000" sx="102000" sy="102000" algn="ctr" rotWithShape="0">
              <a:prstClr val="black">
                <a:alpha val="20000"/>
              </a:prstClr>
            </a:outerShdw>
          </a:effectLst>
        </c:spPr>
      </c:pivotFmt>
      <c:pivotFmt>
        <c:idx val="5"/>
        <c:spPr>
          <a:solidFill>
            <a:schemeClr val="accent4">
              <a:tint val="58000"/>
            </a:schemeClr>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a:noFill/>
          </a:ln>
          <a:effectLst>
            <a:outerShdw blurRad="254000" sx="102000" sy="102000" algn="ctr" rotWithShape="0">
              <a:prstClr val="black">
                <a:alpha val="20000"/>
              </a:prstClr>
            </a:outerShdw>
          </a:effectLst>
        </c:spPr>
      </c:pivotFmt>
      <c:pivotFmt>
        <c:idx val="8"/>
        <c:spPr>
          <a:solidFill>
            <a:schemeClr val="accent4">
              <a:shade val="86000"/>
            </a:schemeClr>
          </a:solidFill>
          <a:ln>
            <a:noFill/>
          </a:ln>
          <a:effectLst>
            <a:outerShdw blurRad="254000" sx="102000" sy="102000" algn="ctr" rotWithShape="0">
              <a:prstClr val="black">
                <a:alpha val="20000"/>
              </a:prstClr>
            </a:outerShdw>
          </a:effectLst>
        </c:spPr>
      </c:pivotFmt>
      <c:pivotFmt>
        <c:idx val="9"/>
        <c:spPr>
          <a:solidFill>
            <a:schemeClr val="accent4">
              <a:tint val="86000"/>
            </a:schemeClr>
          </a:solidFill>
          <a:ln>
            <a:noFill/>
          </a:ln>
          <a:effectLst>
            <a:outerShdw blurRad="254000" sx="102000" sy="102000" algn="ctr" rotWithShape="0">
              <a:prstClr val="black">
                <a:alpha val="20000"/>
              </a:prstClr>
            </a:outerShdw>
          </a:effectLst>
        </c:spPr>
      </c:pivotFmt>
      <c:pivotFmt>
        <c:idx val="10"/>
        <c:spPr>
          <a:solidFill>
            <a:schemeClr val="accent4">
              <a:tint val="58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762166711063716"/>
          <c:y val="0.1138982435233195"/>
          <c:w val="0.6588766432646439"/>
          <c:h val="0.76794777384888802"/>
        </c:manualLayout>
      </c:layout>
      <c:doughnutChart>
        <c:varyColors val="1"/>
        <c:ser>
          <c:idx val="0"/>
          <c:order val="0"/>
          <c:tx>
            <c:strRef>
              <c:f>kpi!$B$14</c:f>
              <c:strCache>
                <c:ptCount val="1"/>
                <c:pt idx="0">
                  <c:v>Total</c:v>
                </c:pt>
              </c:strCache>
            </c:strRef>
          </c:tx>
          <c:explosion val="5"/>
          <c:dPt>
            <c:idx val="0"/>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5C-4FD4-8216-ADCA46503DF5}"/>
              </c:ext>
            </c:extLst>
          </c:dPt>
          <c:dPt>
            <c:idx val="1"/>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5C-4FD4-8216-ADCA46503DF5}"/>
              </c:ext>
            </c:extLst>
          </c:dPt>
          <c:dPt>
            <c:idx val="2"/>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5C-4FD4-8216-ADCA46503DF5}"/>
              </c:ext>
            </c:extLst>
          </c:dPt>
          <c:dPt>
            <c:idx val="3"/>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F5C-4FD4-8216-ADCA46503D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kpi!$A$15:$A$19</c:f>
              <c:strCache>
                <c:ptCount val="4"/>
                <c:pt idx="0">
                  <c:v>Card</c:v>
                </c:pt>
                <c:pt idx="1">
                  <c:v>COD</c:v>
                </c:pt>
                <c:pt idx="2">
                  <c:v>UPI</c:v>
                </c:pt>
                <c:pt idx="3">
                  <c:v>Wallet</c:v>
                </c:pt>
              </c:strCache>
            </c:strRef>
          </c:cat>
          <c:val>
            <c:numRef>
              <c:f>kpi!$B$15:$B$19</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8-3F5C-4FD4-8216-ADCA46503DF5}"/>
            </c:ext>
          </c:extLst>
        </c:ser>
        <c:dLbls>
          <c:showLegendKey val="0"/>
          <c:showVal val="1"/>
          <c:showCatName val="0"/>
          <c:showSerName val="0"/>
          <c:showPercent val="0"/>
          <c:showBubbleSize val="0"/>
          <c:showLeaderLines val="1"/>
        </c:dLbls>
        <c:firstSliceAng val="113"/>
        <c:holeSize val="45"/>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7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[Sales_Dashboard.xlsx]kpi!product_subcategory</c:name>
    <c:fmtId val="14"/>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layout>
            <c:manualLayout>
              <c:x val="-2.7572623467819711E-3"/>
              <c:y val="-0.2129629629629629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dLbl>
          <c:idx val="0"/>
          <c:layout>
            <c:manualLayout>
              <c:x val="-1.3786311733909854E-2"/>
              <c:y val="-0.1157407407407407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dLbl>
          <c:idx val="0"/>
          <c:layout>
            <c:manualLayout>
              <c:x val="-8.2717870403459133E-3"/>
              <c:y val="-0.171296296296296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dLbl>
          <c:idx val="0"/>
          <c:layout>
            <c:manualLayout>
              <c:x val="-1.378631173390988E-2"/>
              <c:y val="-0.20833333333333334"/>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dLbl>
          <c:idx val="0"/>
          <c:layout>
            <c:manualLayout>
              <c:x val="-1.0109845148406699E-16"/>
              <c:y val="-0.1388888888888889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dLbl>
          <c:idx val="0"/>
          <c:layout>
            <c:manualLayout>
              <c:x val="-8.271787040345811E-3"/>
              <c:y val="-0.1990740740740740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dLbl>
          <c:idx val="0"/>
          <c:layout>
            <c:manualLayout>
              <c:x val="-1.1029049387127985E-2"/>
              <c:y val="-0.1388888888888889"/>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dLbl>
          <c:idx val="0"/>
          <c:layout>
            <c:manualLayout>
              <c:x val="-1.1029049387127985E-2"/>
              <c:y val="-9.722222222222223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dLbl>
          <c:idx val="0"/>
          <c:layout>
            <c:manualLayout>
              <c:x val="-2.7572623467819711E-3"/>
              <c:y val="-6.944444444444444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c:spPr>
        <c:dLbl>
          <c:idx val="0"/>
          <c:layout>
            <c:manualLayout>
              <c:x val="-2.7572623467819711E-3"/>
              <c:y val="-3.703703703703703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c:spPr>
        <c:dLbl>
          <c:idx val="0"/>
          <c:layout>
            <c:manualLayout>
              <c:x val="-2.7572623467819711E-3"/>
              <c:y val="-0.15277777777777779"/>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c:spPr>
        <c:dLbl>
          <c:idx val="0"/>
          <c:layout>
            <c:manualLayout>
              <c:x val="-8.2717870403459133E-3"/>
              <c:y val="-0.2962962962962962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noFill/>
          </a:ln>
          <a:effectLst/>
        </c:spPr>
        <c:dLbl>
          <c:idx val="0"/>
          <c:layout>
            <c:manualLayout>
              <c:x val="-2.7572623467819711E-3"/>
              <c:y val="-6.944444444444444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noFill/>
          </a:ln>
          <a:effectLst/>
        </c:spPr>
        <c:dLbl>
          <c:idx val="0"/>
          <c:layout>
            <c:manualLayout>
              <c:x val="-1.378631173390988E-2"/>
              <c:y val="-0.20833333333333334"/>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noFill/>
          </a:ln>
          <a:effectLst/>
        </c:spPr>
        <c:dLbl>
          <c:idx val="0"/>
          <c:layout>
            <c:manualLayout>
              <c:x val="-8.2717870403459133E-3"/>
              <c:y val="-0.171296296296296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noFill/>
          </a:ln>
          <a:effectLst/>
        </c:spPr>
        <c:dLbl>
          <c:idx val="0"/>
          <c:layout>
            <c:manualLayout>
              <c:x val="-2.7572623467819711E-3"/>
              <c:y val="-0.2129629629629629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a:noFill/>
          </a:ln>
          <a:effectLst/>
        </c:spPr>
        <c:dLbl>
          <c:idx val="0"/>
          <c:layout>
            <c:manualLayout>
              <c:x val="-1.3786311733909854E-2"/>
              <c:y val="-0.1157407407407407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noFill/>
          </a:ln>
          <a:effectLst/>
        </c:spPr>
        <c:dLbl>
          <c:idx val="0"/>
          <c:layout>
            <c:manualLayout>
              <c:x val="-2.7572623467819711E-3"/>
              <c:y val="-3.703703703703703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noFill/>
          </a:ln>
          <a:effectLst/>
        </c:spPr>
        <c:dLbl>
          <c:idx val="0"/>
          <c:layout>
            <c:manualLayout>
              <c:x val="-2.7572623467819711E-3"/>
              <c:y val="-0.15277777777777779"/>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a:noFill/>
          </a:ln>
          <a:effectLst/>
        </c:spPr>
        <c:dLbl>
          <c:idx val="0"/>
          <c:layout>
            <c:manualLayout>
              <c:x val="-8.2717870403459133E-3"/>
              <c:y val="-0.2962962962962962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1"/>
          </a:solidFill>
          <a:ln>
            <a:noFill/>
          </a:ln>
          <a:effectLst/>
        </c:spPr>
        <c:dLbl>
          <c:idx val="0"/>
          <c:layout>
            <c:manualLayout>
              <c:x val="-1.0109845148406699E-16"/>
              <c:y val="-0.1388888888888889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a:noFill/>
          </a:ln>
          <a:effectLst/>
        </c:spPr>
        <c:dLbl>
          <c:idx val="0"/>
          <c:layout>
            <c:manualLayout>
              <c:x val="-8.271787040345811E-3"/>
              <c:y val="-0.1990740740740740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solidFill>
          <a:ln>
            <a:noFill/>
          </a:ln>
          <a:effectLst/>
        </c:spPr>
        <c:dLbl>
          <c:idx val="0"/>
          <c:layout>
            <c:manualLayout>
              <c:x val="-1.1029049387127985E-2"/>
              <c:y val="-9.722222222222223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1"/>
          </a:solidFill>
          <a:ln>
            <a:noFill/>
          </a:ln>
          <a:effectLst/>
        </c:spPr>
        <c:dLbl>
          <c:idx val="0"/>
          <c:layout>
            <c:manualLayout>
              <c:x val="-1.1029049387127985E-2"/>
              <c:y val="-0.1388888888888889"/>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tx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1"/>
          </a:solidFill>
          <a:ln>
            <a:noFill/>
          </a:ln>
          <a:effectLst/>
        </c:spPr>
        <c:dLbl>
          <c:idx val="0"/>
          <c:layout>
            <c:manualLayout>
              <c:x val="-2.7572623467819711E-3"/>
              <c:y val="-6.944444444444444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1"/>
          </a:solidFill>
          <a:ln>
            <a:noFill/>
          </a:ln>
          <a:effectLst/>
        </c:spPr>
        <c:dLbl>
          <c:idx val="0"/>
          <c:layout>
            <c:manualLayout>
              <c:x val="-1.378631173390988E-2"/>
              <c:y val="-0.20833333333333334"/>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1"/>
          </a:solidFill>
          <a:ln>
            <a:noFill/>
          </a:ln>
          <a:effectLst/>
        </c:spPr>
        <c:dLbl>
          <c:idx val="0"/>
          <c:layout>
            <c:manualLayout>
              <c:x val="-8.2717870403459133E-3"/>
              <c:y val="-0.17129629629629631"/>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a:noFill/>
          </a:ln>
          <a:effectLst/>
        </c:spPr>
        <c:dLbl>
          <c:idx val="0"/>
          <c:layout>
            <c:manualLayout>
              <c:x val="-2.7572623467819711E-3"/>
              <c:y val="-0.2129629629629629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1"/>
          </a:solidFill>
          <a:ln>
            <a:noFill/>
          </a:ln>
          <a:effectLst/>
        </c:spPr>
        <c:dLbl>
          <c:idx val="0"/>
          <c:layout>
            <c:manualLayout>
              <c:x val="-1.3786311733909854E-2"/>
              <c:y val="-0.11574074074074076"/>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1"/>
          </a:solidFill>
          <a:ln>
            <a:noFill/>
          </a:ln>
          <a:effectLst/>
        </c:spPr>
        <c:dLbl>
          <c:idx val="0"/>
          <c:layout>
            <c:manualLayout>
              <c:x val="-2.7572623467819711E-3"/>
              <c:y val="-3.703703703703703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solidFill>
          <a:ln>
            <a:noFill/>
          </a:ln>
          <a:effectLst/>
        </c:spPr>
        <c:dLbl>
          <c:idx val="0"/>
          <c:layout>
            <c:manualLayout>
              <c:x val="-2.7572623467819711E-3"/>
              <c:y val="-0.15277777777777779"/>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tx1"/>
          </a:solidFill>
          <a:ln>
            <a:noFill/>
          </a:ln>
          <a:effectLst/>
        </c:spPr>
        <c:dLbl>
          <c:idx val="0"/>
          <c:layout>
            <c:manualLayout>
              <c:x val="-8.2717870403459133E-3"/>
              <c:y val="-0.2962962962962962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a:noFill/>
          </a:ln>
          <a:effectLst/>
        </c:spPr>
        <c:dLbl>
          <c:idx val="0"/>
          <c:layout>
            <c:manualLayout>
              <c:x val="-1.0109845148406699E-16"/>
              <c:y val="-0.1388888888888889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tx1"/>
          </a:solidFill>
          <a:ln>
            <a:noFill/>
          </a:ln>
          <a:effectLst/>
        </c:spPr>
        <c:dLbl>
          <c:idx val="0"/>
          <c:layout>
            <c:manualLayout>
              <c:x val="-8.271787040345811E-3"/>
              <c:y val="-0.1990740740740740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1"/>
          </a:solidFill>
          <a:ln>
            <a:noFill/>
          </a:ln>
          <a:effectLst/>
        </c:spPr>
        <c:dLbl>
          <c:idx val="0"/>
          <c:layout>
            <c:manualLayout>
              <c:x val="-1.1029049387127985E-2"/>
              <c:y val="-9.722222222222223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tx1"/>
          </a:solidFill>
          <a:ln>
            <a:noFill/>
          </a:ln>
          <a:effectLst/>
        </c:spPr>
        <c:dLbl>
          <c:idx val="0"/>
          <c:layout>
            <c:manualLayout>
              <c:x val="-1.1029049387127985E-2"/>
              <c:y val="-0.1388888888888889"/>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4028111972244"/>
          <c:y val="6.5836373579732821E-2"/>
          <c:w val="0.77980980534596256"/>
          <c:h val="0.71683471857684455"/>
        </c:manualLayout>
      </c:layout>
      <c:barChart>
        <c:barDir val="col"/>
        <c:grouping val="clustered"/>
        <c:varyColors val="0"/>
        <c:ser>
          <c:idx val="0"/>
          <c:order val="0"/>
          <c:tx>
            <c:strRef>
              <c:f>kpi!$U$3</c:f>
              <c:strCache>
                <c:ptCount val="1"/>
                <c:pt idx="0">
                  <c:v>Sum of Net Sales</c:v>
                </c:pt>
              </c:strCache>
            </c:strRef>
          </c:tx>
          <c:spPr>
            <a:solidFill>
              <a:schemeClr val="dk1">
                <a:tint val="88500"/>
              </a:schemeClr>
            </a:solidFill>
            <a:ln>
              <a:noFill/>
            </a:ln>
            <a:effectLst/>
          </c:spPr>
          <c:invertIfNegative val="0"/>
          <c:cat>
            <c:strRef>
              <c:f>kpi!$T$4:$T$16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kpi!$U$4:$U$16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9D03-44F3-B7EB-451B62B171F3}"/>
            </c:ext>
          </c:extLst>
        </c:ser>
        <c:dLbls>
          <c:showLegendKey val="0"/>
          <c:showVal val="0"/>
          <c:showCatName val="0"/>
          <c:showSerName val="0"/>
          <c:showPercent val="0"/>
          <c:showBubbleSize val="0"/>
        </c:dLbls>
        <c:gapWidth val="30"/>
        <c:overlap val="100"/>
        <c:axId val="57080320"/>
        <c:axId val="57080800"/>
      </c:barChart>
      <c:barChart>
        <c:barDir val="col"/>
        <c:grouping val="clustered"/>
        <c:varyColors val="0"/>
        <c:ser>
          <c:idx val="1"/>
          <c:order val="1"/>
          <c:tx>
            <c:strRef>
              <c:f>kpi!$V$3</c:f>
              <c:strCache>
                <c:ptCount val="1"/>
                <c:pt idx="0">
                  <c:v>Sum of Quantity Sold</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9D03-44F3-B7EB-451B62B171F3}"/>
              </c:ext>
            </c:extLst>
          </c:dPt>
          <c:dPt>
            <c:idx val="1"/>
            <c:invertIfNegative val="0"/>
            <c:bubble3D val="0"/>
            <c:spPr>
              <a:solidFill>
                <a:schemeClr val="tx1"/>
              </a:solidFill>
              <a:ln>
                <a:noFill/>
              </a:ln>
              <a:effectLst/>
            </c:spPr>
            <c:extLst>
              <c:ext xmlns:c16="http://schemas.microsoft.com/office/drawing/2014/chart" uri="{C3380CC4-5D6E-409C-BE32-E72D297353CC}">
                <c16:uniqueId val="{00000002-9D03-44F3-B7EB-451B62B171F3}"/>
              </c:ext>
            </c:extLst>
          </c:dPt>
          <c:dPt>
            <c:idx val="2"/>
            <c:invertIfNegative val="0"/>
            <c:bubble3D val="0"/>
            <c:spPr>
              <a:solidFill>
                <a:schemeClr val="tx1"/>
              </a:solidFill>
              <a:ln>
                <a:noFill/>
              </a:ln>
              <a:effectLst/>
            </c:spPr>
            <c:extLst>
              <c:ext xmlns:c16="http://schemas.microsoft.com/office/drawing/2014/chart" uri="{C3380CC4-5D6E-409C-BE32-E72D297353CC}">
                <c16:uniqueId val="{00000003-9D03-44F3-B7EB-451B62B171F3}"/>
              </c:ext>
            </c:extLst>
          </c:dPt>
          <c:dPt>
            <c:idx val="3"/>
            <c:invertIfNegative val="0"/>
            <c:bubble3D val="0"/>
            <c:spPr>
              <a:solidFill>
                <a:schemeClr val="tx1"/>
              </a:solidFill>
              <a:ln>
                <a:noFill/>
              </a:ln>
              <a:effectLst/>
            </c:spPr>
            <c:extLst>
              <c:ext xmlns:c16="http://schemas.microsoft.com/office/drawing/2014/chart" uri="{C3380CC4-5D6E-409C-BE32-E72D297353CC}">
                <c16:uniqueId val="{00000004-9D03-44F3-B7EB-451B62B171F3}"/>
              </c:ext>
            </c:extLst>
          </c:dPt>
          <c:dPt>
            <c:idx val="4"/>
            <c:invertIfNegative val="0"/>
            <c:bubble3D val="0"/>
            <c:spPr>
              <a:solidFill>
                <a:schemeClr val="tx1"/>
              </a:solidFill>
              <a:ln>
                <a:noFill/>
              </a:ln>
              <a:effectLst/>
            </c:spPr>
            <c:extLst>
              <c:ext xmlns:c16="http://schemas.microsoft.com/office/drawing/2014/chart" uri="{C3380CC4-5D6E-409C-BE32-E72D297353CC}">
                <c16:uniqueId val="{00000005-9D03-44F3-B7EB-451B62B171F3}"/>
              </c:ext>
            </c:extLst>
          </c:dPt>
          <c:dPt>
            <c:idx val="5"/>
            <c:invertIfNegative val="0"/>
            <c:bubble3D val="0"/>
            <c:spPr>
              <a:solidFill>
                <a:schemeClr val="tx1"/>
              </a:solidFill>
              <a:ln>
                <a:noFill/>
              </a:ln>
              <a:effectLst/>
            </c:spPr>
            <c:extLst>
              <c:ext xmlns:c16="http://schemas.microsoft.com/office/drawing/2014/chart" uri="{C3380CC4-5D6E-409C-BE32-E72D297353CC}">
                <c16:uniqueId val="{00000006-9D03-44F3-B7EB-451B62B171F3}"/>
              </c:ext>
            </c:extLst>
          </c:dPt>
          <c:dPt>
            <c:idx val="6"/>
            <c:invertIfNegative val="0"/>
            <c:bubble3D val="0"/>
            <c:spPr>
              <a:solidFill>
                <a:schemeClr val="tx1"/>
              </a:solidFill>
              <a:ln>
                <a:noFill/>
              </a:ln>
              <a:effectLst/>
            </c:spPr>
            <c:extLst>
              <c:ext xmlns:c16="http://schemas.microsoft.com/office/drawing/2014/chart" uri="{C3380CC4-5D6E-409C-BE32-E72D297353CC}">
                <c16:uniqueId val="{00000007-9D03-44F3-B7EB-451B62B171F3}"/>
              </c:ext>
            </c:extLst>
          </c:dPt>
          <c:dPt>
            <c:idx val="7"/>
            <c:invertIfNegative val="0"/>
            <c:bubble3D val="0"/>
            <c:spPr>
              <a:solidFill>
                <a:schemeClr val="tx1"/>
              </a:solidFill>
              <a:ln>
                <a:noFill/>
              </a:ln>
              <a:effectLst/>
            </c:spPr>
            <c:extLst>
              <c:ext xmlns:c16="http://schemas.microsoft.com/office/drawing/2014/chart" uri="{C3380CC4-5D6E-409C-BE32-E72D297353CC}">
                <c16:uniqueId val="{00000008-9D03-44F3-B7EB-451B62B171F3}"/>
              </c:ext>
            </c:extLst>
          </c:dPt>
          <c:dPt>
            <c:idx val="8"/>
            <c:invertIfNegative val="0"/>
            <c:bubble3D val="0"/>
            <c:spPr>
              <a:solidFill>
                <a:schemeClr val="tx1"/>
              </a:solidFill>
              <a:ln>
                <a:noFill/>
              </a:ln>
              <a:effectLst/>
            </c:spPr>
            <c:extLst>
              <c:ext xmlns:c16="http://schemas.microsoft.com/office/drawing/2014/chart" uri="{C3380CC4-5D6E-409C-BE32-E72D297353CC}">
                <c16:uniqueId val="{00000009-9D03-44F3-B7EB-451B62B171F3}"/>
              </c:ext>
            </c:extLst>
          </c:dPt>
          <c:dPt>
            <c:idx val="9"/>
            <c:invertIfNegative val="0"/>
            <c:bubble3D val="0"/>
            <c:spPr>
              <a:solidFill>
                <a:schemeClr val="tx1"/>
              </a:solidFill>
              <a:ln>
                <a:noFill/>
              </a:ln>
              <a:effectLst/>
            </c:spPr>
            <c:extLst>
              <c:ext xmlns:c16="http://schemas.microsoft.com/office/drawing/2014/chart" uri="{C3380CC4-5D6E-409C-BE32-E72D297353CC}">
                <c16:uniqueId val="{0000000A-9D03-44F3-B7EB-451B62B171F3}"/>
              </c:ext>
            </c:extLst>
          </c:dPt>
          <c:dPt>
            <c:idx val="10"/>
            <c:invertIfNegative val="0"/>
            <c:bubble3D val="0"/>
            <c:spPr>
              <a:solidFill>
                <a:schemeClr val="tx1"/>
              </a:solidFill>
              <a:ln>
                <a:noFill/>
              </a:ln>
              <a:effectLst/>
            </c:spPr>
            <c:extLst>
              <c:ext xmlns:c16="http://schemas.microsoft.com/office/drawing/2014/chart" uri="{C3380CC4-5D6E-409C-BE32-E72D297353CC}">
                <c16:uniqueId val="{0000000B-9D03-44F3-B7EB-451B62B171F3}"/>
              </c:ext>
            </c:extLst>
          </c:dPt>
          <c:dPt>
            <c:idx val="11"/>
            <c:invertIfNegative val="0"/>
            <c:bubble3D val="0"/>
            <c:spPr>
              <a:solidFill>
                <a:schemeClr val="tx1"/>
              </a:solidFill>
              <a:ln>
                <a:noFill/>
              </a:ln>
              <a:effectLst/>
            </c:spPr>
            <c:extLst>
              <c:ext xmlns:c16="http://schemas.microsoft.com/office/drawing/2014/chart" uri="{C3380CC4-5D6E-409C-BE32-E72D297353CC}">
                <c16:uniqueId val="{0000000C-9D03-44F3-B7EB-451B62B171F3}"/>
              </c:ext>
            </c:extLst>
          </c:dPt>
          <c:dLbls>
            <c:dLbl>
              <c:idx val="0"/>
              <c:layout>
                <c:manualLayout>
                  <c:x val="-2.7572623467819711E-3"/>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03-44F3-B7EB-451B62B171F3}"/>
                </c:ext>
              </c:extLst>
            </c:dLbl>
            <c:dLbl>
              <c:idx val="1"/>
              <c:layout>
                <c:manualLayout>
                  <c:x val="-1.378631173390988E-2"/>
                  <c:y val="-0.208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03-44F3-B7EB-451B62B171F3}"/>
                </c:ext>
              </c:extLst>
            </c:dLbl>
            <c:dLbl>
              <c:idx val="2"/>
              <c:layout>
                <c:manualLayout>
                  <c:x val="-8.2717870403459133E-3"/>
                  <c:y val="-0.171296296296296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03-44F3-B7EB-451B62B171F3}"/>
                </c:ext>
              </c:extLst>
            </c:dLbl>
            <c:dLbl>
              <c:idx val="3"/>
              <c:layout>
                <c:manualLayout>
                  <c:x val="-2.7572623467819711E-3"/>
                  <c:y val="-0.21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03-44F3-B7EB-451B62B171F3}"/>
                </c:ext>
              </c:extLst>
            </c:dLbl>
            <c:dLbl>
              <c:idx val="4"/>
              <c:layout>
                <c:manualLayout>
                  <c:x val="-1.3786311733909854E-2"/>
                  <c:y val="-0.11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03-44F3-B7EB-451B62B171F3}"/>
                </c:ext>
              </c:extLst>
            </c:dLbl>
            <c:dLbl>
              <c:idx val="5"/>
              <c:layout>
                <c:manualLayout>
                  <c:x val="-2.7572623467819711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D03-44F3-B7EB-451B62B171F3}"/>
                </c:ext>
              </c:extLst>
            </c:dLbl>
            <c:dLbl>
              <c:idx val="6"/>
              <c:layout>
                <c:manualLayout>
                  <c:x val="-2.7572623467819711E-3"/>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03-44F3-B7EB-451B62B171F3}"/>
                </c:ext>
              </c:extLst>
            </c:dLbl>
            <c:dLbl>
              <c:idx val="7"/>
              <c:layout>
                <c:manualLayout>
                  <c:x val="-8.2717870403459133E-3"/>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D03-44F3-B7EB-451B62B171F3}"/>
                </c:ext>
              </c:extLst>
            </c:dLbl>
            <c:dLbl>
              <c:idx val="8"/>
              <c:layout>
                <c:manualLayout>
                  <c:x val="-1.0109845148406699E-16"/>
                  <c:y val="-0.13888888888888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D03-44F3-B7EB-451B62B171F3}"/>
                </c:ext>
              </c:extLst>
            </c:dLbl>
            <c:dLbl>
              <c:idx val="9"/>
              <c:layout>
                <c:manualLayout>
                  <c:x val="-8.271787040345811E-3"/>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D03-44F3-B7EB-451B62B171F3}"/>
                </c:ext>
              </c:extLst>
            </c:dLbl>
            <c:dLbl>
              <c:idx val="10"/>
              <c:layout>
                <c:manualLayout>
                  <c:x val="-1.1029049387127985E-2"/>
                  <c:y val="-9.7222222222222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D03-44F3-B7EB-451B62B171F3}"/>
                </c:ext>
              </c:extLst>
            </c:dLbl>
            <c:dLbl>
              <c:idx val="11"/>
              <c:layout>
                <c:manualLayout>
                  <c:x val="-1.1029049387127985E-2"/>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D03-44F3-B7EB-451B62B171F3}"/>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kpi!$T$4:$T$16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4734</c:v>
                </c:pt>
                <c:pt idx="1">
                  <c:v>4525</c:v>
                </c:pt>
                <c:pt idx="2">
                  <c:v>4572</c:v>
                </c:pt>
                <c:pt idx="3">
                  <c:v>4501</c:v>
                </c:pt>
                <c:pt idx="4">
                  <c:v>4682</c:v>
                </c:pt>
                <c:pt idx="5">
                  <c:v>4801</c:v>
                </c:pt>
                <c:pt idx="6">
                  <c:v>4601</c:v>
                </c:pt>
                <c:pt idx="7">
                  <c:v>4355</c:v>
                </c:pt>
                <c:pt idx="8">
                  <c:v>4585</c:v>
                </c:pt>
                <c:pt idx="9">
                  <c:v>4485</c:v>
                </c:pt>
                <c:pt idx="10">
                  <c:v>4654</c:v>
                </c:pt>
                <c:pt idx="11">
                  <c:v>4606</c:v>
                </c:pt>
              </c:numCache>
            </c:numRef>
          </c:val>
          <c:extLst>
            <c:ext xmlns:c16="http://schemas.microsoft.com/office/drawing/2014/chart" uri="{C3380CC4-5D6E-409C-BE32-E72D297353CC}">
              <c16:uniqueId val="{0000000D-9D03-44F3-B7EB-451B62B171F3}"/>
            </c:ext>
          </c:extLst>
        </c:ser>
        <c:dLbls>
          <c:showLegendKey val="0"/>
          <c:showVal val="0"/>
          <c:showCatName val="0"/>
          <c:showSerName val="0"/>
          <c:showPercent val="0"/>
          <c:showBubbleSize val="0"/>
        </c:dLbls>
        <c:gapWidth val="238"/>
        <c:overlap val="100"/>
        <c:axId val="2115400912"/>
        <c:axId val="1471181056"/>
      </c:barChart>
      <c:catAx>
        <c:axId val="5708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80800"/>
        <c:crosses val="autoZero"/>
        <c:auto val="1"/>
        <c:lblAlgn val="ctr"/>
        <c:lblOffset val="100"/>
        <c:noMultiLvlLbl val="0"/>
      </c:catAx>
      <c:valAx>
        <c:axId val="57080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80320"/>
        <c:crosses val="autoZero"/>
        <c:crossBetween val="between"/>
      </c:valAx>
      <c:valAx>
        <c:axId val="14711810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400912"/>
        <c:crosses val="max"/>
        <c:crossBetween val="between"/>
      </c:valAx>
      <c:catAx>
        <c:axId val="2115400912"/>
        <c:scaling>
          <c:orientation val="minMax"/>
        </c:scaling>
        <c:delete val="1"/>
        <c:axPos val="b"/>
        <c:numFmt formatCode="General" sourceLinked="1"/>
        <c:majorTickMark val="out"/>
        <c:minorTickMark val="none"/>
        <c:tickLblPos val="nextTo"/>
        <c:crossAx val="14711810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kpi!$H$2</c:f>
          <c:strCache>
            <c:ptCount val="1"/>
            <c:pt idx="0">
              <c:v> 2,78,89,226 </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122828829756711"/>
          <c:y val="0.19693088737756825"/>
          <c:w val="0.75965369175574504"/>
          <c:h val="0.47110037462523707"/>
        </c:manualLayout>
      </c:layout>
      <c:barChart>
        <c:barDir val="col"/>
        <c:grouping val="stacked"/>
        <c:varyColors val="0"/>
        <c:ser>
          <c:idx val="0"/>
          <c:order val="0"/>
          <c:tx>
            <c:strRef>
              <c:f>kpi!$H$13</c:f>
              <c:strCache>
                <c:ptCount val="1"/>
                <c:pt idx="0">
                  <c:v>Sum of Net Sales</c:v>
                </c:pt>
              </c:strCache>
            </c:strRef>
          </c:tx>
          <c:spPr>
            <a:solidFill>
              <a:schemeClr val="bg2">
                <a:lumMod val="50000"/>
              </a:schemeClr>
            </a:solidFill>
            <a:ln>
              <a:noFill/>
            </a:ln>
            <a:effectLst/>
          </c:spPr>
          <c:invertIfNegative val="0"/>
          <c:cat>
            <c:strRef>
              <c:f>kpi!$G$14:$G$18</c:f>
              <c:strCache>
                <c:ptCount val="5"/>
                <c:pt idx="0">
                  <c:v>Central</c:v>
                </c:pt>
                <c:pt idx="1">
                  <c:v>East</c:v>
                </c:pt>
                <c:pt idx="2">
                  <c:v>North</c:v>
                </c:pt>
                <c:pt idx="3">
                  <c:v>South</c:v>
                </c:pt>
                <c:pt idx="4">
                  <c:v>West</c:v>
                </c:pt>
              </c:strCache>
            </c:strRef>
          </c:cat>
          <c:val>
            <c:numRef>
              <c:f>kpi!$H$14:$H$18</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C84B-4650-828A-50A96A5FE06D}"/>
            </c:ext>
          </c:extLst>
        </c:ser>
        <c:dLbls>
          <c:showLegendKey val="0"/>
          <c:showVal val="0"/>
          <c:showCatName val="0"/>
          <c:showSerName val="0"/>
          <c:showPercent val="0"/>
          <c:showBubbleSize val="0"/>
        </c:dLbls>
        <c:gapWidth val="150"/>
        <c:overlap val="100"/>
        <c:axId val="1517898384"/>
        <c:axId val="1517898864"/>
      </c:barChart>
      <c:lineChart>
        <c:grouping val="standard"/>
        <c:varyColors val="0"/>
        <c:ser>
          <c:idx val="1"/>
          <c:order val="1"/>
          <c:tx>
            <c:strRef>
              <c:f>kpi!$I$13</c:f>
              <c:strCache>
                <c:ptCount val="1"/>
                <c:pt idx="0">
                  <c:v>Sum of Profit Amount</c:v>
                </c:pt>
              </c:strCache>
            </c:strRef>
          </c:tx>
          <c:spPr>
            <a:ln w="28575" cap="rnd">
              <a:solidFill>
                <a:schemeClr val="accent1">
                  <a:lumMod val="75000"/>
                </a:schemeClr>
              </a:solidFill>
              <a:round/>
            </a:ln>
            <a:effectLst>
              <a:glow rad="190500">
                <a:schemeClr val="accent5">
                  <a:satMod val="175000"/>
                  <a:alpha val="40000"/>
                </a:schemeClr>
              </a:glow>
              <a:softEdge rad="0"/>
            </a:effectLst>
          </c:spPr>
          <c:marker>
            <c:symbol val="circle"/>
            <c:size val="5"/>
            <c:spPr>
              <a:solidFill>
                <a:schemeClr val="accent4"/>
              </a:solidFill>
              <a:ln w="15875">
                <a:solidFill>
                  <a:schemeClr val="accent1">
                    <a:lumMod val="75000"/>
                  </a:schemeClr>
                </a:solidFill>
                <a:miter lim="800000"/>
              </a:ln>
              <a:effectLst>
                <a:glow rad="190500">
                  <a:schemeClr val="accent5">
                    <a:satMod val="175000"/>
                    <a:alpha val="40000"/>
                  </a:schemeClr>
                </a:glow>
                <a:softEdge rad="0"/>
              </a:effectLst>
            </c:spPr>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kpi!$G$14:$G$18</c:f>
              <c:strCache>
                <c:ptCount val="5"/>
                <c:pt idx="0">
                  <c:v>Central</c:v>
                </c:pt>
                <c:pt idx="1">
                  <c:v>East</c:v>
                </c:pt>
                <c:pt idx="2">
                  <c:v>North</c:v>
                </c:pt>
                <c:pt idx="3">
                  <c:v>South</c:v>
                </c:pt>
                <c:pt idx="4">
                  <c:v>West</c:v>
                </c:pt>
              </c:strCache>
            </c:strRef>
          </c:cat>
          <c:val>
            <c:numRef>
              <c:f>kpi!$I$14:$I$18</c:f>
              <c:numCache>
                <c:formatCode>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1-C84B-4650-828A-50A96A5FE06D}"/>
            </c:ext>
          </c:extLst>
        </c:ser>
        <c:dLbls>
          <c:showLegendKey val="0"/>
          <c:showVal val="0"/>
          <c:showCatName val="0"/>
          <c:showSerName val="0"/>
          <c:showPercent val="0"/>
          <c:showBubbleSize val="0"/>
        </c:dLbls>
        <c:marker val="1"/>
        <c:smooth val="0"/>
        <c:axId val="1523583472"/>
        <c:axId val="1523582512"/>
      </c:lineChart>
      <c:catAx>
        <c:axId val="151789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98864"/>
        <c:crosses val="autoZero"/>
        <c:auto val="1"/>
        <c:lblAlgn val="ctr"/>
        <c:lblOffset val="100"/>
        <c:noMultiLvlLbl val="0"/>
      </c:catAx>
      <c:valAx>
        <c:axId val="151789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98384"/>
        <c:crosses val="autoZero"/>
        <c:crossBetween val="between"/>
      </c:valAx>
      <c:valAx>
        <c:axId val="152358251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83472"/>
        <c:crosses val="max"/>
        <c:crossBetween val="between"/>
      </c:valAx>
      <c:catAx>
        <c:axId val="1523583472"/>
        <c:scaling>
          <c:orientation val="minMax"/>
        </c:scaling>
        <c:delete val="1"/>
        <c:axPos val="b"/>
        <c:numFmt formatCode="General" sourceLinked="1"/>
        <c:majorTickMark val="out"/>
        <c:minorTickMark val="none"/>
        <c:tickLblPos val="nextTo"/>
        <c:crossAx val="15235825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[Sales_Dashboard.xlsx]kpi!PivotTable11</c:name>
    <c:fmtId val="6"/>
  </c:pivotSource>
  <c:chart>
    <c:title>
      <c:tx>
        <c:strRef>
          <c:f>kpi!$AO$17</c:f>
          <c:strCache>
            <c:ptCount val="1"/>
            <c:pt idx="0">
              <c:v> 2,78,89,226.23 </c:v>
            </c:pt>
          </c:strCache>
        </c:strRef>
      </c:tx>
      <c:layout>
        <c:manualLayout>
          <c:xMode val="edge"/>
          <c:yMode val="edge"/>
          <c:x val="0.626597799168786"/>
          <c:y val="2.4399981402218898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05495958779967E-2"/>
          <c:y val="6.7014067003761793E-2"/>
          <c:w val="0.83036128176285662"/>
          <c:h val="0.77689603949116026"/>
        </c:manualLayout>
      </c:layout>
      <c:barChart>
        <c:barDir val="bar"/>
        <c:grouping val="clustered"/>
        <c:varyColors val="0"/>
        <c:ser>
          <c:idx val="0"/>
          <c:order val="0"/>
          <c:tx>
            <c:strRef>
              <c:f>kpi!$AO$17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kpi!$AO$17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kpi!$AO$17</c:f>
              <c:numCache>
                <c:formatCode>0.00%</c:formatCode>
                <c:ptCount val="12"/>
                <c:pt idx="0">
                  <c:v>0.13662898420254957</c:v>
                </c:pt>
                <c:pt idx="1">
                  <c:v>0.13028275722083379</c:v>
                </c:pt>
                <c:pt idx="2">
                  <c:v>0.13456737125116003</c:v>
                </c:pt>
                <c:pt idx="3">
                  <c:v>6.6311957339664065E-2</c:v>
                </c:pt>
                <c:pt idx="4">
                  <c:v>6.7758672987751817E-2</c:v>
                </c:pt>
                <c:pt idx="5">
                  <c:v>6.2635639138705484E-2</c:v>
                </c:pt>
                <c:pt idx="6">
                  <c:v>6.7950762935167983E-2</c:v>
                </c:pt>
                <c:pt idx="7">
                  <c:v>7.2223937422590923E-2</c:v>
                </c:pt>
                <c:pt idx="8">
                  <c:v>6.0951521063408107E-2</c:v>
                </c:pt>
                <c:pt idx="9">
                  <c:v>6.8243615090069862E-2</c:v>
                </c:pt>
                <c:pt idx="10">
                  <c:v>6.2708090772298108E-2</c:v>
                </c:pt>
                <c:pt idx="11">
                  <c:v>6.9736690575800245E-2</c:v>
                </c:pt>
              </c:numCache>
            </c:numRef>
          </c:val>
          <c:extLst>
            <c:ext xmlns:c16="http://schemas.microsoft.com/office/drawing/2014/chart" uri="{C3380CC4-5D6E-409C-BE32-E72D297353CC}">
              <c16:uniqueId val="{00000000-62A2-48AD-8BE8-158F1A6816F2}"/>
            </c:ext>
          </c:extLst>
        </c:ser>
        <c:dLbls>
          <c:dLblPos val="outEnd"/>
          <c:showLegendKey val="0"/>
          <c:showVal val="1"/>
          <c:showCatName val="0"/>
          <c:showSerName val="0"/>
          <c:showPercent val="0"/>
          <c:showBubbleSize val="0"/>
        </c:dLbls>
        <c:gapWidth val="182"/>
        <c:axId val="2028834944"/>
        <c:axId val="2028835904"/>
      </c:barChart>
      <c:catAx>
        <c:axId val="202883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35904"/>
        <c:crosses val="autoZero"/>
        <c:auto val="1"/>
        <c:lblAlgn val="ctr"/>
        <c:lblOffset val="100"/>
        <c:noMultiLvlLbl val="0"/>
      </c:catAx>
      <c:valAx>
        <c:axId val="202883590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3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data id="1">
      <cx:strDim type="cat">
        <cx:f>_xlchart.v1.3</cx:f>
      </cx:strDim>
      <cx:numDim type="size">
        <cx:f>_xlchart.v1.7</cx:f>
      </cx:numDim>
    </cx:data>
  </cx:chartData>
  <cx:chart>
    <cx:plotArea>
      <cx:plotAreaRegion>
        <cx:series layoutId="sunburst" uniqueId="{57ACCAA3-2140-4899-94F5-7E2044245652}" formatIdx="0">
          <cx:tx>
            <cx:txData>
              <cx:f>_xlchart.v1.4</cx:f>
              <cx:v>Sum of Net Sales</cx:v>
            </cx:txData>
          </cx:tx>
          <cx:dataLabels pos="ctr">
            <cx:visibility seriesName="0" categoryName="1" value="1"/>
            <cx:separator>, </cx:separator>
          </cx:dataLabels>
          <cx:dataId val="0"/>
        </cx:series>
        <cx:series layoutId="sunburst" hidden="1" uniqueId="{B4DE78A6-BCC4-42BE-ABBE-D70DE9C031F2}" formatIdx="1">
          <cx:tx>
            <cx:txData>
              <cx:f>_xlchart.v1.6</cx:f>
              <cx:v>Average of Profit Margin %</cx:v>
            </cx:txData>
          </cx:tx>
          <cx:dataLabels pos="ctr">
            <cx:visibility seriesName="0" categoryName="1" value="0"/>
          </cx:dataLabels>
          <cx:dataId val="1"/>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89568F22-8AEE-4389-8EE6-54A26750CA80}">
          <cx:tx>
            <cx:txData>
              <cx:f>_xlchart.v1.1</cx:f>
              <cx:v>Sum of Net Sales</cx:v>
            </cx:txData>
          </cx:tx>
          <cx:spPr>
            <a:solidFill>
              <a:schemeClr val="accent1">
                <a:lumMod val="75000"/>
              </a:schemeClr>
            </a:solidFill>
          </cx:spPr>
          <cx:dataPt idx="0">
            <cx:spPr>
              <a:solidFill>
                <a:sysClr val="windowText" lastClr="000000"/>
              </a:solidFill>
            </cx:spPr>
          </cx:dataPt>
          <cx:dataPt idx="1">
            <cx:spPr>
              <a:solidFill>
                <a:srgbClr val="4472C4">
                  <a:lumMod val="75000"/>
                </a:srgbClr>
              </a:solidFill>
            </cx:spPr>
          </cx:dataPt>
          <cx:dataPt idx="2">
            <cx:spPr>
              <a:solidFill>
                <a:sysClr val="window" lastClr="FFFFFF">
                  <a:lumMod val="75000"/>
                </a:sysClr>
              </a:solidFill>
            </cx:spPr>
          </cx:dataPt>
          <cx:dataPt idx="3">
            <cx:spPr>
              <a:solidFill>
                <a:srgbClr val="FFC000">
                  <a:lumMod val="75000"/>
                </a:srgbClr>
              </a:solidFill>
            </cx:spPr>
          </cx:dataPt>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ustomXml" Target="../ink/ink7.xml"/><Relationship Id="rId18" Type="http://schemas.openxmlformats.org/officeDocument/2006/relationships/image" Target="../media/image9.png"/><Relationship Id="rId26" Type="http://schemas.openxmlformats.org/officeDocument/2006/relationships/image" Target="../media/image13.png"/><Relationship Id="rId21" Type="http://schemas.openxmlformats.org/officeDocument/2006/relationships/customXml" Target="../ink/ink11.xml"/><Relationship Id="rId34" Type="http://schemas.openxmlformats.org/officeDocument/2006/relationships/image" Target="../media/image17.png"/><Relationship Id="rId7" Type="http://schemas.openxmlformats.org/officeDocument/2006/relationships/customXml" Target="../ink/ink4.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33" Type="http://schemas.openxmlformats.org/officeDocument/2006/relationships/customXml" Target="../ink/ink17.xml"/><Relationship Id="rId38" Type="http://schemas.openxmlformats.org/officeDocument/2006/relationships/image" Target="../media/image19.png"/><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29" Type="http://schemas.openxmlformats.org/officeDocument/2006/relationships/customXml" Target="../ink/ink15.xml"/><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24" Type="http://schemas.openxmlformats.org/officeDocument/2006/relationships/image" Target="../media/image12.png"/><Relationship Id="rId32" Type="http://schemas.openxmlformats.org/officeDocument/2006/relationships/image" Target="../media/image16.png"/><Relationship Id="rId37" Type="http://schemas.openxmlformats.org/officeDocument/2006/relationships/customXml" Target="../ink/ink19.xml"/><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10" Type="http://schemas.openxmlformats.org/officeDocument/2006/relationships/image" Target="../media/image5.png"/><Relationship Id="rId19" Type="http://schemas.openxmlformats.org/officeDocument/2006/relationships/customXml" Target="../ink/ink10.xml"/><Relationship Id="rId31" Type="http://schemas.openxmlformats.org/officeDocument/2006/relationships/customXml" Target="../ink/ink16.xml"/><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customXml" Target="../ink/ink14.xml"/><Relationship Id="rId30" Type="http://schemas.openxmlformats.org/officeDocument/2006/relationships/image" Target="../media/image15.png"/><Relationship Id="rId35" Type="http://schemas.openxmlformats.org/officeDocument/2006/relationships/customXml" Target="../ink/ink18.xml"/><Relationship Id="rId8" Type="http://schemas.openxmlformats.org/officeDocument/2006/relationships/image" Target="../media/image4.png"/><Relationship Id="rId3" Type="http://schemas.openxmlformats.org/officeDocument/2006/relationships/customXml" Target="../ink/ink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2</xdr:col>
      <xdr:colOff>136920</xdr:colOff>
      <xdr:row>2</xdr:row>
      <xdr:rowOff>29880</xdr:rowOff>
    </xdr:from>
    <xdr:to>
      <xdr:col>2</xdr:col>
      <xdr:colOff>1305840</xdr:colOff>
      <xdr:row>2</xdr:row>
      <xdr:rowOff>69120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0DEC5F7-4D6D-46D6-1918-03F5E41FC5B8}"/>
                </a:ext>
              </a:extLst>
            </xdr14:cNvPr>
            <xdr14:cNvContentPartPr/>
          </xdr14:nvContentPartPr>
          <xdr14:nvPr macro=""/>
          <xdr14:xfrm>
            <a:off x="1356120" y="395640"/>
            <a:ext cx="1168920" cy="39240"/>
          </xdr14:xfrm>
        </xdr:contentPart>
      </mc:Choice>
      <mc:Fallback xmlns="">
        <xdr:pic>
          <xdr:nvPicPr>
            <xdr:cNvPr id="2" name="Ink 1">
              <a:extLst>
                <a:ext uri="{FF2B5EF4-FFF2-40B4-BE49-F238E27FC236}">
                  <a16:creationId xmlns:a16="http://schemas.microsoft.com/office/drawing/2014/main" id="{40DEC5F7-4D6D-46D6-1918-03F5E41FC5B8}"/>
                </a:ext>
              </a:extLst>
            </xdr:cNvPr>
            <xdr:cNvPicPr/>
          </xdr:nvPicPr>
          <xdr:blipFill>
            <a:blip xmlns:r="http://schemas.openxmlformats.org/officeDocument/2006/relationships" r:embed="rId2"/>
            <a:stretch>
              <a:fillRect/>
            </a:stretch>
          </xdr:blipFill>
          <xdr:spPr>
            <a:xfrm>
              <a:off x="1302480" y="288000"/>
              <a:ext cx="1276560" cy="254880"/>
            </a:xfrm>
            <a:prstGeom prst="rect">
              <a:avLst/>
            </a:prstGeom>
          </xdr:spPr>
        </xdr:pic>
      </mc:Fallback>
    </mc:AlternateContent>
    <xdr:clientData/>
  </xdr:twoCellAnchor>
  <xdr:twoCellAnchor editAs="oneCell">
    <xdr:from>
      <xdr:col>2</xdr:col>
      <xdr:colOff>159960</xdr:colOff>
      <xdr:row>5</xdr:row>
      <xdr:rowOff>106560</xdr:rowOff>
    </xdr:from>
    <xdr:to>
      <xdr:col>2</xdr:col>
      <xdr:colOff>1204680</xdr:colOff>
      <xdr:row>5</xdr:row>
      <xdr:rowOff>137880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9D1272F5-7F7B-081A-CFEA-5B1CCF6533E3}"/>
                </a:ext>
              </a:extLst>
            </xdr14:cNvPr>
            <xdr14:cNvContentPartPr/>
          </xdr14:nvContentPartPr>
          <xdr14:nvPr macro=""/>
          <xdr14:xfrm>
            <a:off x="1379160" y="1020960"/>
            <a:ext cx="1044720" cy="31320"/>
          </xdr14:xfrm>
        </xdr:contentPart>
      </mc:Choice>
      <mc:Fallback xmlns="">
        <xdr:pic>
          <xdr:nvPicPr>
            <xdr:cNvPr id="3" name="Ink 2">
              <a:extLst>
                <a:ext uri="{FF2B5EF4-FFF2-40B4-BE49-F238E27FC236}">
                  <a16:creationId xmlns:a16="http://schemas.microsoft.com/office/drawing/2014/main" id="{9D1272F5-7F7B-081A-CFEA-5B1CCF6533E3}"/>
                </a:ext>
              </a:extLst>
            </xdr:cNvPr>
            <xdr:cNvPicPr/>
          </xdr:nvPicPr>
          <xdr:blipFill>
            <a:blip xmlns:r="http://schemas.openxmlformats.org/officeDocument/2006/relationships" r:embed="rId4"/>
            <a:stretch>
              <a:fillRect/>
            </a:stretch>
          </xdr:blipFill>
          <xdr:spPr>
            <a:xfrm>
              <a:off x="1325520" y="912960"/>
              <a:ext cx="1152360" cy="246960"/>
            </a:xfrm>
            <a:prstGeom prst="rect">
              <a:avLst/>
            </a:prstGeom>
          </xdr:spPr>
        </xdr:pic>
      </mc:Fallback>
    </mc:AlternateContent>
    <xdr:clientData/>
  </xdr:twoCellAnchor>
  <xdr:twoCellAnchor editAs="oneCell">
    <xdr:from>
      <xdr:col>2</xdr:col>
      <xdr:colOff>136920</xdr:colOff>
      <xdr:row>4</xdr:row>
      <xdr:rowOff>75960</xdr:rowOff>
    </xdr:from>
    <xdr:to>
      <xdr:col>2</xdr:col>
      <xdr:colOff>1165440</xdr:colOff>
      <xdr:row>4</xdr:row>
      <xdr:rowOff>115200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5CC09410-6721-1188-8D5C-249657D87DCE}"/>
                </a:ext>
              </a:extLst>
            </xdr14:cNvPr>
            <xdr14:cNvContentPartPr/>
          </xdr14:nvContentPartPr>
          <xdr14:nvPr macro=""/>
          <xdr14:xfrm>
            <a:off x="1356120" y="807480"/>
            <a:ext cx="1028520" cy="39240"/>
          </xdr14:xfrm>
        </xdr:contentPart>
      </mc:Choice>
      <mc:Fallback xmlns="">
        <xdr:pic>
          <xdr:nvPicPr>
            <xdr:cNvPr id="4" name="Ink 3">
              <a:extLst>
                <a:ext uri="{FF2B5EF4-FFF2-40B4-BE49-F238E27FC236}">
                  <a16:creationId xmlns:a16="http://schemas.microsoft.com/office/drawing/2014/main" id="{5CC09410-6721-1188-8D5C-249657D87DCE}"/>
                </a:ext>
              </a:extLst>
            </xdr:cNvPr>
            <xdr:cNvPicPr/>
          </xdr:nvPicPr>
          <xdr:blipFill>
            <a:blip xmlns:r="http://schemas.openxmlformats.org/officeDocument/2006/relationships" r:embed="rId6"/>
            <a:stretch>
              <a:fillRect/>
            </a:stretch>
          </xdr:blipFill>
          <xdr:spPr>
            <a:xfrm>
              <a:off x="1302480" y="699480"/>
              <a:ext cx="1136160" cy="254880"/>
            </a:xfrm>
            <a:prstGeom prst="rect">
              <a:avLst/>
            </a:prstGeom>
          </xdr:spPr>
        </xdr:pic>
      </mc:Fallback>
    </mc:AlternateContent>
    <xdr:clientData/>
  </xdr:twoCellAnchor>
  <xdr:twoCellAnchor editAs="oneCell">
    <xdr:from>
      <xdr:col>2</xdr:col>
      <xdr:colOff>152400</xdr:colOff>
      <xdr:row>11</xdr:row>
      <xdr:rowOff>144720</xdr:rowOff>
    </xdr:from>
    <xdr:to>
      <xdr:col>2</xdr:col>
      <xdr:colOff>1174080</xdr:colOff>
      <xdr:row>11</xdr:row>
      <xdr:rowOff>145080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9DB702F8-123B-3531-772F-26011B15DDE6}"/>
                </a:ext>
              </a:extLst>
            </xdr14:cNvPr>
            <xdr14:cNvContentPartPr/>
          </xdr14:nvContentPartPr>
          <xdr14:nvPr macro=""/>
          <xdr14:xfrm>
            <a:off x="1371600" y="2156400"/>
            <a:ext cx="1021680" cy="360"/>
          </xdr14:xfrm>
        </xdr:contentPart>
      </mc:Choice>
      <mc:Fallback xmlns="">
        <xdr:pic>
          <xdr:nvPicPr>
            <xdr:cNvPr id="5" name="Ink 4">
              <a:extLst>
                <a:ext uri="{FF2B5EF4-FFF2-40B4-BE49-F238E27FC236}">
                  <a16:creationId xmlns:a16="http://schemas.microsoft.com/office/drawing/2014/main" id="{9DB702F8-123B-3531-772F-26011B15DDE6}"/>
                </a:ext>
              </a:extLst>
            </xdr:cNvPr>
            <xdr:cNvPicPr/>
          </xdr:nvPicPr>
          <xdr:blipFill>
            <a:blip xmlns:r="http://schemas.openxmlformats.org/officeDocument/2006/relationships" r:embed="rId8"/>
            <a:stretch>
              <a:fillRect/>
            </a:stretch>
          </xdr:blipFill>
          <xdr:spPr>
            <a:xfrm>
              <a:off x="1317960" y="2048400"/>
              <a:ext cx="1129320" cy="216000"/>
            </a:xfrm>
            <a:prstGeom prst="rect">
              <a:avLst/>
            </a:prstGeom>
          </xdr:spPr>
        </xdr:pic>
      </mc:Fallback>
    </mc:AlternateContent>
    <xdr:clientData/>
  </xdr:twoCellAnchor>
  <xdr:twoCellAnchor editAs="oneCell">
    <xdr:from>
      <xdr:col>2</xdr:col>
      <xdr:colOff>281640</xdr:colOff>
      <xdr:row>12</xdr:row>
      <xdr:rowOff>86040</xdr:rowOff>
    </xdr:from>
    <xdr:to>
      <xdr:col>2</xdr:col>
      <xdr:colOff>1199280</xdr:colOff>
      <xdr:row>12</xdr:row>
      <xdr:rowOff>130320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8ABFAA8A-BEA4-A673-3F1D-E6283EF2EDB5}"/>
                </a:ext>
              </a:extLst>
            </xdr14:cNvPr>
            <xdr14:cNvContentPartPr/>
          </xdr14:nvContentPartPr>
          <xdr14:nvPr macro=""/>
          <xdr14:xfrm>
            <a:off x="1500840" y="2280600"/>
            <a:ext cx="917640" cy="44280"/>
          </xdr14:xfrm>
        </xdr:contentPart>
      </mc:Choice>
      <mc:Fallback xmlns="">
        <xdr:pic>
          <xdr:nvPicPr>
            <xdr:cNvPr id="6" name="Ink 5">
              <a:extLst>
                <a:ext uri="{FF2B5EF4-FFF2-40B4-BE49-F238E27FC236}">
                  <a16:creationId xmlns:a16="http://schemas.microsoft.com/office/drawing/2014/main" id="{8ABFAA8A-BEA4-A673-3F1D-E6283EF2EDB5}"/>
                </a:ext>
              </a:extLst>
            </xdr:cNvPr>
            <xdr:cNvPicPr/>
          </xdr:nvPicPr>
          <xdr:blipFill>
            <a:blip xmlns:r="http://schemas.openxmlformats.org/officeDocument/2006/relationships" r:embed="rId10"/>
            <a:stretch>
              <a:fillRect/>
            </a:stretch>
          </xdr:blipFill>
          <xdr:spPr>
            <a:xfrm>
              <a:off x="1447200" y="2172960"/>
              <a:ext cx="1025280" cy="259920"/>
            </a:xfrm>
            <a:prstGeom prst="rect">
              <a:avLst/>
            </a:prstGeom>
          </xdr:spPr>
        </xdr:pic>
      </mc:Fallback>
    </mc:AlternateContent>
    <xdr:clientData/>
  </xdr:twoCellAnchor>
  <xdr:twoCellAnchor editAs="oneCell">
    <xdr:from>
      <xdr:col>2</xdr:col>
      <xdr:colOff>304680</xdr:colOff>
      <xdr:row>18</xdr:row>
      <xdr:rowOff>61920</xdr:rowOff>
    </xdr:from>
    <xdr:to>
      <xdr:col>2</xdr:col>
      <xdr:colOff>1135920</xdr:colOff>
      <xdr:row>18</xdr:row>
      <xdr:rowOff>115200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197A269C-DC68-8238-424B-A85EFC9BA5BB}"/>
                </a:ext>
              </a:extLst>
            </xdr14:cNvPr>
            <xdr14:cNvContentPartPr/>
          </xdr14:nvContentPartPr>
          <xdr14:nvPr macro=""/>
          <xdr14:xfrm>
            <a:off x="1523880" y="3353760"/>
            <a:ext cx="831240" cy="53280"/>
          </xdr14:xfrm>
        </xdr:contentPart>
      </mc:Choice>
      <mc:Fallback xmlns="">
        <xdr:pic>
          <xdr:nvPicPr>
            <xdr:cNvPr id="7" name="Ink 6">
              <a:extLst>
                <a:ext uri="{FF2B5EF4-FFF2-40B4-BE49-F238E27FC236}">
                  <a16:creationId xmlns:a16="http://schemas.microsoft.com/office/drawing/2014/main" id="{197A269C-DC68-8238-424B-A85EFC9BA5BB}"/>
                </a:ext>
              </a:extLst>
            </xdr:cNvPr>
            <xdr:cNvPicPr/>
          </xdr:nvPicPr>
          <xdr:blipFill>
            <a:blip xmlns:r="http://schemas.openxmlformats.org/officeDocument/2006/relationships" r:embed="rId12"/>
            <a:stretch>
              <a:fillRect/>
            </a:stretch>
          </xdr:blipFill>
          <xdr:spPr>
            <a:xfrm>
              <a:off x="1470240" y="3245760"/>
              <a:ext cx="938880" cy="268920"/>
            </a:xfrm>
            <a:prstGeom prst="rect">
              <a:avLst/>
            </a:prstGeom>
          </xdr:spPr>
        </xdr:pic>
      </mc:Fallback>
    </mc:AlternateContent>
    <xdr:clientData/>
  </xdr:twoCellAnchor>
  <xdr:twoCellAnchor editAs="oneCell">
    <xdr:from>
      <xdr:col>2</xdr:col>
      <xdr:colOff>312240</xdr:colOff>
      <xdr:row>15</xdr:row>
      <xdr:rowOff>99000</xdr:rowOff>
    </xdr:from>
    <xdr:to>
      <xdr:col>2</xdr:col>
      <xdr:colOff>1074000</xdr:colOff>
      <xdr:row>15</xdr:row>
      <xdr:rowOff>99360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4E9FD1F0-954F-B288-4E9D-7A3859E194C1}"/>
                </a:ext>
              </a:extLst>
            </xdr14:cNvPr>
            <xdr14:cNvContentPartPr/>
          </xdr14:nvContentPartPr>
          <xdr14:nvPr macro=""/>
          <xdr14:xfrm>
            <a:off x="1531440" y="2842200"/>
            <a:ext cx="761760" cy="360"/>
          </xdr14:xfrm>
        </xdr:contentPart>
      </mc:Choice>
      <mc:Fallback xmlns="">
        <xdr:pic>
          <xdr:nvPicPr>
            <xdr:cNvPr id="8" name="Ink 7">
              <a:extLst>
                <a:ext uri="{FF2B5EF4-FFF2-40B4-BE49-F238E27FC236}">
                  <a16:creationId xmlns:a16="http://schemas.microsoft.com/office/drawing/2014/main" id="{4E9FD1F0-954F-B288-4E9D-7A3859E194C1}"/>
                </a:ext>
              </a:extLst>
            </xdr:cNvPr>
            <xdr:cNvPicPr/>
          </xdr:nvPicPr>
          <xdr:blipFill>
            <a:blip xmlns:r="http://schemas.openxmlformats.org/officeDocument/2006/relationships" r:embed="rId14"/>
            <a:stretch>
              <a:fillRect/>
            </a:stretch>
          </xdr:blipFill>
          <xdr:spPr>
            <a:xfrm>
              <a:off x="1477800" y="2734200"/>
              <a:ext cx="869400" cy="216000"/>
            </a:xfrm>
            <a:prstGeom prst="rect">
              <a:avLst/>
            </a:prstGeom>
          </xdr:spPr>
        </xdr:pic>
      </mc:Fallback>
    </mc:AlternateContent>
    <xdr:clientData/>
  </xdr:twoCellAnchor>
  <xdr:twoCellAnchor editAs="oneCell">
    <xdr:from>
      <xdr:col>2</xdr:col>
      <xdr:colOff>350400</xdr:colOff>
      <xdr:row>16</xdr:row>
      <xdr:rowOff>39240</xdr:rowOff>
    </xdr:from>
    <xdr:to>
      <xdr:col>2</xdr:col>
      <xdr:colOff>966360</xdr:colOff>
      <xdr:row>16</xdr:row>
      <xdr:rowOff>84240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EE1BC71D-0268-3CD6-D2AC-B7D5E50C5C7F}"/>
                </a:ext>
              </a:extLst>
            </xdr14:cNvPr>
            <xdr14:cNvContentPartPr/>
          </xdr14:nvContentPartPr>
          <xdr14:nvPr macro=""/>
          <xdr14:xfrm>
            <a:off x="1569600" y="2965320"/>
            <a:ext cx="615960" cy="45000"/>
          </xdr14:xfrm>
        </xdr:contentPart>
      </mc:Choice>
      <mc:Fallback xmlns="">
        <xdr:pic>
          <xdr:nvPicPr>
            <xdr:cNvPr id="9" name="Ink 8">
              <a:extLst>
                <a:ext uri="{FF2B5EF4-FFF2-40B4-BE49-F238E27FC236}">
                  <a16:creationId xmlns:a16="http://schemas.microsoft.com/office/drawing/2014/main" id="{EE1BC71D-0268-3CD6-D2AC-B7D5E50C5C7F}"/>
                </a:ext>
              </a:extLst>
            </xdr:cNvPr>
            <xdr:cNvPicPr/>
          </xdr:nvPicPr>
          <xdr:blipFill>
            <a:blip xmlns:r="http://schemas.openxmlformats.org/officeDocument/2006/relationships" r:embed="rId16"/>
            <a:stretch>
              <a:fillRect/>
            </a:stretch>
          </xdr:blipFill>
          <xdr:spPr>
            <a:xfrm>
              <a:off x="1515960" y="2857320"/>
              <a:ext cx="723600" cy="260640"/>
            </a:xfrm>
            <a:prstGeom prst="rect">
              <a:avLst/>
            </a:prstGeom>
          </xdr:spPr>
        </xdr:pic>
      </mc:Fallback>
    </mc:AlternateContent>
    <xdr:clientData/>
  </xdr:twoCellAnchor>
  <xdr:twoCellAnchor editAs="oneCell">
    <xdr:from>
      <xdr:col>2</xdr:col>
      <xdr:colOff>213240</xdr:colOff>
      <xdr:row>21</xdr:row>
      <xdr:rowOff>70920</xdr:rowOff>
    </xdr:from>
    <xdr:to>
      <xdr:col>2</xdr:col>
      <xdr:colOff>1211880</xdr:colOff>
      <xdr:row>21</xdr:row>
      <xdr:rowOff>106920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8D34ECFC-A840-2C59-3A62-07B14B666D55}"/>
                </a:ext>
              </a:extLst>
            </xdr14:cNvPr>
            <xdr14:cNvContentPartPr/>
          </xdr14:nvContentPartPr>
          <xdr14:nvPr macro=""/>
          <xdr14:xfrm>
            <a:off x="1432440" y="3911400"/>
            <a:ext cx="998640" cy="36000"/>
          </xdr14:xfrm>
        </xdr:contentPart>
      </mc:Choice>
      <mc:Fallback xmlns="">
        <xdr:pic>
          <xdr:nvPicPr>
            <xdr:cNvPr id="10" name="Ink 9">
              <a:extLst>
                <a:ext uri="{FF2B5EF4-FFF2-40B4-BE49-F238E27FC236}">
                  <a16:creationId xmlns:a16="http://schemas.microsoft.com/office/drawing/2014/main" id="{8D34ECFC-A840-2C59-3A62-07B14B666D55}"/>
                </a:ext>
              </a:extLst>
            </xdr:cNvPr>
            <xdr:cNvPicPr/>
          </xdr:nvPicPr>
          <xdr:blipFill>
            <a:blip xmlns:r="http://schemas.openxmlformats.org/officeDocument/2006/relationships" r:embed="rId18"/>
            <a:stretch>
              <a:fillRect/>
            </a:stretch>
          </xdr:blipFill>
          <xdr:spPr>
            <a:xfrm>
              <a:off x="1378800" y="3803400"/>
              <a:ext cx="1106280" cy="251640"/>
            </a:xfrm>
            <a:prstGeom prst="rect">
              <a:avLst/>
            </a:prstGeom>
          </xdr:spPr>
        </xdr:pic>
      </mc:Fallback>
    </mc:AlternateContent>
    <xdr:clientData/>
  </xdr:twoCellAnchor>
  <xdr:twoCellAnchor editAs="oneCell">
    <xdr:from>
      <xdr:col>2</xdr:col>
      <xdr:colOff>289560</xdr:colOff>
      <xdr:row>22</xdr:row>
      <xdr:rowOff>129600</xdr:rowOff>
    </xdr:from>
    <xdr:to>
      <xdr:col>2</xdr:col>
      <xdr:colOff>1073280</xdr:colOff>
      <xdr:row>22</xdr:row>
      <xdr:rowOff>129960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Ink 10">
              <a:extLst>
                <a:ext uri="{FF2B5EF4-FFF2-40B4-BE49-F238E27FC236}">
                  <a16:creationId xmlns:a16="http://schemas.microsoft.com/office/drawing/2014/main" id="{4F860BDC-F6C9-C13A-9CCE-B84FFB9BD7E4}"/>
                </a:ext>
              </a:extLst>
            </xdr14:cNvPr>
            <xdr14:cNvContentPartPr/>
          </xdr14:nvContentPartPr>
          <xdr14:nvPr macro=""/>
          <xdr14:xfrm>
            <a:off x="1508760" y="4152960"/>
            <a:ext cx="783720" cy="360"/>
          </xdr14:xfrm>
        </xdr:contentPart>
      </mc:Choice>
      <mc:Fallback xmlns="">
        <xdr:pic>
          <xdr:nvPicPr>
            <xdr:cNvPr id="11" name="Ink 10">
              <a:extLst>
                <a:ext uri="{FF2B5EF4-FFF2-40B4-BE49-F238E27FC236}">
                  <a16:creationId xmlns:a16="http://schemas.microsoft.com/office/drawing/2014/main" id="{4F860BDC-F6C9-C13A-9CCE-B84FFB9BD7E4}"/>
                </a:ext>
              </a:extLst>
            </xdr:cNvPr>
            <xdr:cNvPicPr/>
          </xdr:nvPicPr>
          <xdr:blipFill>
            <a:blip xmlns:r="http://schemas.openxmlformats.org/officeDocument/2006/relationships" r:embed="rId20"/>
            <a:stretch>
              <a:fillRect/>
            </a:stretch>
          </xdr:blipFill>
          <xdr:spPr>
            <a:xfrm>
              <a:off x="1455120" y="4044960"/>
              <a:ext cx="891360" cy="216000"/>
            </a:xfrm>
            <a:prstGeom prst="rect">
              <a:avLst/>
            </a:prstGeom>
          </xdr:spPr>
        </xdr:pic>
      </mc:Fallback>
    </mc:AlternateContent>
    <xdr:clientData/>
  </xdr:twoCellAnchor>
  <xdr:twoCellAnchor editAs="oneCell">
    <xdr:from>
      <xdr:col>2</xdr:col>
      <xdr:colOff>403680</xdr:colOff>
      <xdr:row>3</xdr:row>
      <xdr:rowOff>106560</xdr:rowOff>
    </xdr:from>
    <xdr:to>
      <xdr:col>2</xdr:col>
      <xdr:colOff>1043400</xdr:colOff>
      <xdr:row>3</xdr:row>
      <xdr:rowOff>106920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Ink 11">
              <a:extLst>
                <a:ext uri="{FF2B5EF4-FFF2-40B4-BE49-F238E27FC236}">
                  <a16:creationId xmlns:a16="http://schemas.microsoft.com/office/drawing/2014/main" id="{CF8D1FE6-D6B1-9ACB-E092-E0AD9FFC947C}"/>
                </a:ext>
              </a:extLst>
            </xdr14:cNvPr>
            <xdr14:cNvContentPartPr/>
          </xdr14:nvContentPartPr>
          <xdr14:nvPr macro=""/>
          <xdr14:xfrm>
            <a:off x="1622880" y="655200"/>
            <a:ext cx="639720" cy="360"/>
          </xdr14:xfrm>
        </xdr:contentPart>
      </mc:Choice>
      <mc:Fallback xmlns="">
        <xdr:pic>
          <xdr:nvPicPr>
            <xdr:cNvPr id="12" name="Ink 11">
              <a:extLst>
                <a:ext uri="{FF2B5EF4-FFF2-40B4-BE49-F238E27FC236}">
                  <a16:creationId xmlns:a16="http://schemas.microsoft.com/office/drawing/2014/main" id="{CF8D1FE6-D6B1-9ACB-E092-E0AD9FFC947C}"/>
                </a:ext>
              </a:extLst>
            </xdr:cNvPr>
            <xdr:cNvPicPr/>
          </xdr:nvPicPr>
          <xdr:blipFill>
            <a:blip xmlns:r="http://schemas.openxmlformats.org/officeDocument/2006/relationships" r:embed="rId22"/>
            <a:stretch>
              <a:fillRect/>
            </a:stretch>
          </xdr:blipFill>
          <xdr:spPr>
            <a:xfrm>
              <a:off x="1569240" y="547200"/>
              <a:ext cx="747360" cy="216000"/>
            </a:xfrm>
            <a:prstGeom prst="rect">
              <a:avLst/>
            </a:prstGeom>
          </xdr:spPr>
        </xdr:pic>
      </mc:Fallback>
    </mc:AlternateContent>
    <xdr:clientData/>
  </xdr:twoCellAnchor>
  <xdr:twoCellAnchor editAs="oneCell">
    <xdr:from>
      <xdr:col>2</xdr:col>
      <xdr:colOff>418800</xdr:colOff>
      <xdr:row>6</xdr:row>
      <xdr:rowOff>68040</xdr:rowOff>
    </xdr:from>
    <xdr:to>
      <xdr:col>2</xdr:col>
      <xdr:colOff>1273800</xdr:colOff>
      <xdr:row>6</xdr:row>
      <xdr:rowOff>99000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D93886DD-D43B-B6CA-7007-327179C51681}"/>
                </a:ext>
              </a:extLst>
            </xdr14:cNvPr>
            <xdr14:cNvContentPartPr/>
          </xdr14:nvContentPartPr>
          <xdr14:nvPr macro=""/>
          <xdr14:xfrm>
            <a:off x="1638000" y="1165320"/>
            <a:ext cx="855000" cy="30960"/>
          </xdr14:xfrm>
        </xdr:contentPart>
      </mc:Choice>
      <mc:Fallback xmlns="">
        <xdr:pic>
          <xdr:nvPicPr>
            <xdr:cNvPr id="13" name="Ink 12">
              <a:extLst>
                <a:ext uri="{FF2B5EF4-FFF2-40B4-BE49-F238E27FC236}">
                  <a16:creationId xmlns:a16="http://schemas.microsoft.com/office/drawing/2014/main" id="{D93886DD-D43B-B6CA-7007-327179C51681}"/>
                </a:ext>
              </a:extLst>
            </xdr:cNvPr>
            <xdr:cNvPicPr/>
          </xdr:nvPicPr>
          <xdr:blipFill>
            <a:blip xmlns:r="http://schemas.openxmlformats.org/officeDocument/2006/relationships" r:embed="rId24"/>
            <a:stretch>
              <a:fillRect/>
            </a:stretch>
          </xdr:blipFill>
          <xdr:spPr>
            <a:xfrm>
              <a:off x="1584360" y="1057680"/>
              <a:ext cx="962640" cy="246600"/>
            </a:xfrm>
            <a:prstGeom prst="rect">
              <a:avLst/>
            </a:prstGeom>
          </xdr:spPr>
        </xdr:pic>
      </mc:Fallback>
    </mc:AlternateContent>
    <xdr:clientData/>
  </xdr:twoCellAnchor>
  <xdr:twoCellAnchor editAs="oneCell">
    <xdr:from>
      <xdr:col>2</xdr:col>
      <xdr:colOff>274080</xdr:colOff>
      <xdr:row>7</xdr:row>
      <xdr:rowOff>68400</xdr:rowOff>
    </xdr:from>
    <xdr:to>
      <xdr:col>3</xdr:col>
      <xdr:colOff>328920</xdr:colOff>
      <xdr:row>8</xdr:row>
      <xdr:rowOff>91800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6" name="Ink 15">
              <a:extLst>
                <a:ext uri="{FF2B5EF4-FFF2-40B4-BE49-F238E27FC236}">
                  <a16:creationId xmlns:a16="http://schemas.microsoft.com/office/drawing/2014/main" id="{CAFF967B-6CE5-61FC-CB77-59FB380A1410}"/>
                </a:ext>
              </a:extLst>
            </xdr14:cNvPr>
            <xdr14:cNvContentPartPr/>
          </xdr14:nvContentPartPr>
          <xdr14:nvPr macro=""/>
          <xdr14:xfrm>
            <a:off x="1493280" y="1348560"/>
            <a:ext cx="1411200" cy="206280"/>
          </xdr14:xfrm>
        </xdr:contentPart>
      </mc:Choice>
      <mc:Fallback xmlns="">
        <xdr:pic>
          <xdr:nvPicPr>
            <xdr:cNvPr id="16" name="Ink 15">
              <a:extLst>
                <a:ext uri="{FF2B5EF4-FFF2-40B4-BE49-F238E27FC236}">
                  <a16:creationId xmlns:a16="http://schemas.microsoft.com/office/drawing/2014/main" id="{CAFF967B-6CE5-61FC-CB77-59FB380A1410}"/>
                </a:ext>
              </a:extLst>
            </xdr:cNvPr>
            <xdr:cNvPicPr/>
          </xdr:nvPicPr>
          <xdr:blipFill>
            <a:blip xmlns:r="http://schemas.openxmlformats.org/officeDocument/2006/relationships" r:embed="rId26"/>
            <a:stretch>
              <a:fillRect/>
            </a:stretch>
          </xdr:blipFill>
          <xdr:spPr>
            <a:xfrm>
              <a:off x="1439640" y="1240920"/>
              <a:ext cx="1518840" cy="421920"/>
            </a:xfrm>
            <a:prstGeom prst="rect">
              <a:avLst/>
            </a:prstGeom>
          </xdr:spPr>
        </xdr:pic>
      </mc:Fallback>
    </mc:AlternateContent>
    <xdr:clientData/>
  </xdr:twoCellAnchor>
  <xdr:twoCellAnchor editAs="oneCell">
    <xdr:from>
      <xdr:col>2</xdr:col>
      <xdr:colOff>251400</xdr:colOff>
      <xdr:row>9</xdr:row>
      <xdr:rowOff>106560</xdr:rowOff>
    </xdr:from>
    <xdr:to>
      <xdr:col>3</xdr:col>
      <xdr:colOff>209040</xdr:colOff>
      <xdr:row>9</xdr:row>
      <xdr:rowOff>121680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7" name="Ink 16">
              <a:extLst>
                <a:ext uri="{FF2B5EF4-FFF2-40B4-BE49-F238E27FC236}">
                  <a16:creationId xmlns:a16="http://schemas.microsoft.com/office/drawing/2014/main" id="{62AE089C-3323-0DA6-2A3F-09F291E518B4}"/>
                </a:ext>
              </a:extLst>
            </xdr14:cNvPr>
            <xdr14:cNvContentPartPr/>
          </xdr14:nvContentPartPr>
          <xdr14:nvPr macro=""/>
          <xdr14:xfrm>
            <a:off x="1470600" y="1752480"/>
            <a:ext cx="1314000" cy="15120"/>
          </xdr14:xfrm>
        </xdr:contentPart>
      </mc:Choice>
      <mc:Fallback xmlns="">
        <xdr:pic>
          <xdr:nvPicPr>
            <xdr:cNvPr id="17" name="Ink 16">
              <a:extLst>
                <a:ext uri="{FF2B5EF4-FFF2-40B4-BE49-F238E27FC236}">
                  <a16:creationId xmlns:a16="http://schemas.microsoft.com/office/drawing/2014/main" id="{62AE089C-3323-0DA6-2A3F-09F291E518B4}"/>
                </a:ext>
              </a:extLst>
            </xdr:cNvPr>
            <xdr:cNvPicPr/>
          </xdr:nvPicPr>
          <xdr:blipFill>
            <a:blip xmlns:r="http://schemas.openxmlformats.org/officeDocument/2006/relationships" r:embed="rId28"/>
            <a:stretch>
              <a:fillRect/>
            </a:stretch>
          </xdr:blipFill>
          <xdr:spPr>
            <a:xfrm>
              <a:off x="1416960" y="1644840"/>
              <a:ext cx="1421640" cy="230760"/>
            </a:xfrm>
            <a:prstGeom prst="rect">
              <a:avLst/>
            </a:prstGeom>
          </xdr:spPr>
        </xdr:pic>
      </mc:Fallback>
    </mc:AlternateContent>
    <xdr:clientData/>
  </xdr:twoCellAnchor>
  <xdr:twoCellAnchor editAs="oneCell">
    <xdr:from>
      <xdr:col>2</xdr:col>
      <xdr:colOff>198120</xdr:colOff>
      <xdr:row>10</xdr:row>
      <xdr:rowOff>93240</xdr:rowOff>
    </xdr:from>
    <xdr:to>
      <xdr:col>3</xdr:col>
      <xdr:colOff>103560</xdr:colOff>
      <xdr:row>10</xdr:row>
      <xdr:rowOff>145080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8" name="Ink 17">
              <a:extLst>
                <a:ext uri="{FF2B5EF4-FFF2-40B4-BE49-F238E27FC236}">
                  <a16:creationId xmlns:a16="http://schemas.microsoft.com/office/drawing/2014/main" id="{C81B4B8B-3C19-5F27-EF6F-3746320D404D}"/>
                </a:ext>
              </a:extLst>
            </xdr14:cNvPr>
            <xdr14:cNvContentPartPr/>
          </xdr14:nvContentPartPr>
          <xdr14:nvPr macro=""/>
          <xdr14:xfrm>
            <a:off x="1417320" y="1922040"/>
            <a:ext cx="1261800" cy="51840"/>
          </xdr14:xfrm>
        </xdr:contentPart>
      </mc:Choice>
      <mc:Fallback xmlns="">
        <xdr:pic>
          <xdr:nvPicPr>
            <xdr:cNvPr id="18" name="Ink 17">
              <a:extLst>
                <a:ext uri="{FF2B5EF4-FFF2-40B4-BE49-F238E27FC236}">
                  <a16:creationId xmlns:a16="http://schemas.microsoft.com/office/drawing/2014/main" id="{C81B4B8B-3C19-5F27-EF6F-3746320D404D}"/>
                </a:ext>
              </a:extLst>
            </xdr:cNvPr>
            <xdr:cNvPicPr/>
          </xdr:nvPicPr>
          <xdr:blipFill>
            <a:blip xmlns:r="http://schemas.openxmlformats.org/officeDocument/2006/relationships" r:embed="rId30"/>
            <a:stretch>
              <a:fillRect/>
            </a:stretch>
          </xdr:blipFill>
          <xdr:spPr>
            <a:xfrm>
              <a:off x="1363680" y="1814040"/>
              <a:ext cx="1369440" cy="267480"/>
            </a:xfrm>
            <a:prstGeom prst="rect">
              <a:avLst/>
            </a:prstGeom>
          </xdr:spPr>
        </xdr:pic>
      </mc:Fallback>
    </mc:AlternateContent>
    <xdr:clientData/>
  </xdr:twoCellAnchor>
  <xdr:twoCellAnchor editAs="oneCell">
    <xdr:from>
      <xdr:col>2</xdr:col>
      <xdr:colOff>319800</xdr:colOff>
      <xdr:row>13</xdr:row>
      <xdr:rowOff>75240</xdr:rowOff>
    </xdr:from>
    <xdr:to>
      <xdr:col>3</xdr:col>
      <xdr:colOff>237120</xdr:colOff>
      <xdr:row>14</xdr:row>
      <xdr:rowOff>106920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21" name="Ink 20">
              <a:extLst>
                <a:ext uri="{FF2B5EF4-FFF2-40B4-BE49-F238E27FC236}">
                  <a16:creationId xmlns:a16="http://schemas.microsoft.com/office/drawing/2014/main" id="{A35F576F-F16C-C2DC-5A89-7D12B29F01BA}"/>
                </a:ext>
              </a:extLst>
            </xdr14:cNvPr>
            <xdr14:cNvContentPartPr/>
          </xdr14:nvContentPartPr>
          <xdr14:nvPr macro=""/>
          <xdr14:xfrm>
            <a:off x="1539000" y="2452680"/>
            <a:ext cx="1273680" cy="214560"/>
          </xdr14:xfrm>
        </xdr:contentPart>
      </mc:Choice>
      <mc:Fallback xmlns="">
        <xdr:pic>
          <xdr:nvPicPr>
            <xdr:cNvPr id="21" name="Ink 20">
              <a:extLst>
                <a:ext uri="{FF2B5EF4-FFF2-40B4-BE49-F238E27FC236}">
                  <a16:creationId xmlns:a16="http://schemas.microsoft.com/office/drawing/2014/main" id="{A35F576F-F16C-C2DC-5A89-7D12B29F01BA}"/>
                </a:ext>
              </a:extLst>
            </xdr:cNvPr>
            <xdr:cNvPicPr/>
          </xdr:nvPicPr>
          <xdr:blipFill>
            <a:blip xmlns:r="http://schemas.openxmlformats.org/officeDocument/2006/relationships" r:embed="rId32"/>
            <a:stretch>
              <a:fillRect/>
            </a:stretch>
          </xdr:blipFill>
          <xdr:spPr>
            <a:xfrm>
              <a:off x="1485360" y="2345040"/>
              <a:ext cx="1381320" cy="430200"/>
            </a:xfrm>
            <a:prstGeom prst="rect">
              <a:avLst/>
            </a:prstGeom>
          </xdr:spPr>
        </xdr:pic>
      </mc:Fallback>
    </mc:AlternateContent>
    <xdr:clientData/>
  </xdr:twoCellAnchor>
  <xdr:twoCellAnchor editAs="oneCell">
    <xdr:from>
      <xdr:col>2</xdr:col>
      <xdr:colOff>198120</xdr:colOff>
      <xdr:row>17</xdr:row>
      <xdr:rowOff>54360</xdr:rowOff>
    </xdr:from>
    <xdr:to>
      <xdr:col>3</xdr:col>
      <xdr:colOff>369600</xdr:colOff>
      <xdr:row>17</xdr:row>
      <xdr:rowOff>91800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22" name="Ink 21">
              <a:extLst>
                <a:ext uri="{FF2B5EF4-FFF2-40B4-BE49-F238E27FC236}">
                  <a16:creationId xmlns:a16="http://schemas.microsoft.com/office/drawing/2014/main" id="{F859372A-D081-CA38-1FBA-088BFC50FDC4}"/>
                </a:ext>
              </a:extLst>
            </xdr14:cNvPr>
            <xdr14:cNvContentPartPr/>
          </xdr14:nvContentPartPr>
          <xdr14:nvPr macro=""/>
          <xdr14:xfrm>
            <a:off x="1417320" y="3163320"/>
            <a:ext cx="1527840" cy="37440"/>
          </xdr14:xfrm>
        </xdr:contentPart>
      </mc:Choice>
      <mc:Fallback xmlns="">
        <xdr:pic>
          <xdr:nvPicPr>
            <xdr:cNvPr id="22" name="Ink 21">
              <a:extLst>
                <a:ext uri="{FF2B5EF4-FFF2-40B4-BE49-F238E27FC236}">
                  <a16:creationId xmlns:a16="http://schemas.microsoft.com/office/drawing/2014/main" id="{F859372A-D081-CA38-1FBA-088BFC50FDC4}"/>
                </a:ext>
              </a:extLst>
            </xdr:cNvPr>
            <xdr:cNvPicPr/>
          </xdr:nvPicPr>
          <xdr:blipFill>
            <a:blip xmlns:r="http://schemas.openxmlformats.org/officeDocument/2006/relationships" r:embed="rId34"/>
            <a:stretch>
              <a:fillRect/>
            </a:stretch>
          </xdr:blipFill>
          <xdr:spPr>
            <a:xfrm>
              <a:off x="1363680" y="3055320"/>
              <a:ext cx="1635480" cy="253080"/>
            </a:xfrm>
            <a:prstGeom prst="rect">
              <a:avLst/>
            </a:prstGeom>
          </xdr:spPr>
        </xdr:pic>
      </mc:Fallback>
    </mc:AlternateContent>
    <xdr:clientData/>
  </xdr:twoCellAnchor>
  <xdr:twoCellAnchor editAs="oneCell">
    <xdr:from>
      <xdr:col>2</xdr:col>
      <xdr:colOff>266520</xdr:colOff>
      <xdr:row>19</xdr:row>
      <xdr:rowOff>82080</xdr:rowOff>
    </xdr:from>
    <xdr:to>
      <xdr:col>3</xdr:col>
      <xdr:colOff>355560</xdr:colOff>
      <xdr:row>20</xdr:row>
      <xdr:rowOff>91800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6" name="Ink 25">
              <a:extLst>
                <a:ext uri="{FF2B5EF4-FFF2-40B4-BE49-F238E27FC236}">
                  <a16:creationId xmlns:a16="http://schemas.microsoft.com/office/drawing/2014/main" id="{A9F03CB8-8828-5B0E-2730-DD6C93D15E0A}"/>
                </a:ext>
              </a:extLst>
            </xdr14:cNvPr>
            <xdr14:cNvContentPartPr/>
          </xdr14:nvContentPartPr>
          <xdr14:nvPr macro=""/>
          <xdr14:xfrm>
            <a:off x="1485720" y="3556800"/>
            <a:ext cx="1445400" cy="192600"/>
          </xdr14:xfrm>
        </xdr:contentPart>
      </mc:Choice>
      <mc:Fallback xmlns="">
        <xdr:pic>
          <xdr:nvPicPr>
            <xdr:cNvPr id="26" name="Ink 25">
              <a:extLst>
                <a:ext uri="{FF2B5EF4-FFF2-40B4-BE49-F238E27FC236}">
                  <a16:creationId xmlns:a16="http://schemas.microsoft.com/office/drawing/2014/main" id="{A9F03CB8-8828-5B0E-2730-DD6C93D15E0A}"/>
                </a:ext>
              </a:extLst>
            </xdr:cNvPr>
            <xdr:cNvPicPr/>
          </xdr:nvPicPr>
          <xdr:blipFill>
            <a:blip xmlns:r="http://schemas.openxmlformats.org/officeDocument/2006/relationships" r:embed="rId36"/>
            <a:stretch>
              <a:fillRect/>
            </a:stretch>
          </xdr:blipFill>
          <xdr:spPr>
            <a:xfrm>
              <a:off x="1432080" y="3448800"/>
              <a:ext cx="1553040" cy="408240"/>
            </a:xfrm>
            <a:prstGeom prst="rect">
              <a:avLst/>
            </a:prstGeom>
          </xdr:spPr>
        </xdr:pic>
      </mc:Fallback>
    </mc:AlternateContent>
    <xdr:clientData/>
  </xdr:twoCellAnchor>
  <xdr:twoCellAnchor editAs="oneCell">
    <xdr:from>
      <xdr:col>2</xdr:col>
      <xdr:colOff>144480</xdr:colOff>
      <xdr:row>17</xdr:row>
      <xdr:rowOff>60480</xdr:rowOff>
    </xdr:from>
    <xdr:to>
      <xdr:col>3</xdr:col>
      <xdr:colOff>457440</xdr:colOff>
      <xdr:row>17</xdr:row>
      <xdr:rowOff>129600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8" name="Ink 27">
              <a:extLst>
                <a:ext uri="{FF2B5EF4-FFF2-40B4-BE49-F238E27FC236}">
                  <a16:creationId xmlns:a16="http://schemas.microsoft.com/office/drawing/2014/main" id="{898343DB-27B4-7391-2BF8-8CF01445F545}"/>
                </a:ext>
              </a:extLst>
            </xdr14:cNvPr>
            <xdr14:cNvContentPartPr/>
          </xdr14:nvContentPartPr>
          <xdr14:nvPr macro=""/>
          <xdr14:xfrm>
            <a:off x="1363680" y="3169440"/>
            <a:ext cx="1669320" cy="69120"/>
          </xdr14:xfrm>
        </xdr:contentPart>
      </mc:Choice>
      <mc:Fallback xmlns="">
        <xdr:pic>
          <xdr:nvPicPr>
            <xdr:cNvPr id="28" name="Ink 27">
              <a:extLst>
                <a:ext uri="{FF2B5EF4-FFF2-40B4-BE49-F238E27FC236}">
                  <a16:creationId xmlns:a16="http://schemas.microsoft.com/office/drawing/2014/main" id="{898343DB-27B4-7391-2BF8-8CF01445F545}"/>
                </a:ext>
              </a:extLst>
            </xdr:cNvPr>
            <xdr:cNvPicPr/>
          </xdr:nvPicPr>
          <xdr:blipFill>
            <a:blip xmlns:r="http://schemas.openxmlformats.org/officeDocument/2006/relationships" r:embed="rId38"/>
            <a:stretch>
              <a:fillRect/>
            </a:stretch>
          </xdr:blipFill>
          <xdr:spPr>
            <a:xfrm>
              <a:off x="1309680" y="3061800"/>
              <a:ext cx="1776960" cy="28476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0</xdr:row>
      <xdr:rowOff>83820</xdr:rowOff>
    </xdr:from>
    <xdr:to>
      <xdr:col>5</xdr:col>
      <xdr:colOff>300182</xdr:colOff>
      <xdr:row>4</xdr:row>
      <xdr:rowOff>152400</xdr:rowOff>
    </xdr:to>
    <xdr:sp macro="" textlink="">
      <xdr:nvSpPr>
        <xdr:cNvPr id="3" name="TextBox 2">
          <a:extLst>
            <a:ext uri="{FF2B5EF4-FFF2-40B4-BE49-F238E27FC236}">
              <a16:creationId xmlns:a16="http://schemas.microsoft.com/office/drawing/2014/main" id="{8B9BED98-6674-7D93-9014-42772D9E705B}"/>
            </a:ext>
          </a:extLst>
        </xdr:cNvPr>
        <xdr:cNvSpPr txBox="1"/>
      </xdr:nvSpPr>
      <xdr:spPr>
        <a:xfrm>
          <a:off x="99060" y="83820"/>
          <a:ext cx="3241425" cy="80748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3200" b="1"/>
            <a:t>Sales Dashboard</a:t>
          </a:r>
        </a:p>
      </xdr:txBody>
    </xdr:sp>
    <xdr:clientData/>
  </xdr:twoCellAnchor>
  <xdr:twoCellAnchor editAs="oneCell">
    <xdr:from>
      <xdr:col>2</xdr:col>
      <xdr:colOff>266700</xdr:colOff>
      <xdr:row>17</xdr:row>
      <xdr:rowOff>53339</xdr:rowOff>
    </xdr:from>
    <xdr:to>
      <xdr:col>5</xdr:col>
      <xdr:colOff>289560</xdr:colOff>
      <xdr:row>22</xdr:row>
      <xdr:rowOff>99060</xdr:rowOff>
    </xdr:to>
    <mc:AlternateContent xmlns:mc="http://schemas.openxmlformats.org/markup-compatibility/2006" xmlns:a14="http://schemas.microsoft.com/office/drawing/2010/main">
      <mc:Choice Requires="a14">
        <xdr:graphicFrame macro="">
          <xdr:nvGraphicFramePr>
            <xdr:cNvPr id="6" name="Sales Channel 1">
              <a:extLst>
                <a:ext uri="{FF2B5EF4-FFF2-40B4-BE49-F238E27FC236}">
                  <a16:creationId xmlns:a16="http://schemas.microsoft.com/office/drawing/2014/main" id="{C3184A2A-2E54-4192-AF75-A11AD2BA8274}"/>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485900" y="3162299"/>
              <a:ext cx="1851660" cy="960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53341</xdr:colOff>
      <xdr:row>5</xdr:row>
      <xdr:rowOff>30480</xdr:rowOff>
    </xdr:from>
    <xdr:to>
      <xdr:col>5</xdr:col>
      <xdr:colOff>285750</xdr:colOff>
      <xdr:row>12</xdr:row>
      <xdr:rowOff>68580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85A13EC2-95CF-451C-9CE9-89CFCD091AB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3341" y="944880"/>
              <a:ext cx="3280409" cy="13182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449580</xdr:colOff>
      <xdr:row>1</xdr:row>
      <xdr:rowOff>15240</xdr:rowOff>
    </xdr:from>
    <xdr:to>
      <xdr:col>10</xdr:col>
      <xdr:colOff>594360</xdr:colOff>
      <xdr:row>4</xdr:row>
      <xdr:rowOff>152400</xdr:rowOff>
    </xdr:to>
    <mc:AlternateContent xmlns:mc="http://schemas.openxmlformats.org/markup-compatibility/2006" xmlns:a14="http://schemas.microsoft.com/office/drawing/2010/main">
      <mc:Choice Requires="a14">
        <xdr:graphicFrame macro="">
          <xdr:nvGraphicFramePr>
            <xdr:cNvPr id="8" name="Payment Mode 1">
              <a:extLst>
                <a:ext uri="{FF2B5EF4-FFF2-40B4-BE49-F238E27FC236}">
                  <a16:creationId xmlns:a16="http://schemas.microsoft.com/office/drawing/2014/main" id="{B8B430B8-A8B3-4B44-8117-841B47D04824}"/>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3497580" y="198120"/>
              <a:ext cx="319278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91440</xdr:colOff>
      <xdr:row>0</xdr:row>
      <xdr:rowOff>175260</xdr:rowOff>
    </xdr:from>
    <xdr:to>
      <xdr:col>17</xdr:col>
      <xdr:colOff>30480</xdr:colOff>
      <xdr:row>4</xdr:row>
      <xdr:rowOff>152400</xdr:rowOff>
    </xdr:to>
    <mc:AlternateContent xmlns:mc="http://schemas.openxmlformats.org/markup-compatibility/2006" xmlns:a14="http://schemas.microsoft.com/office/drawing/2010/main">
      <mc:Choice Requires="a14">
        <xdr:graphicFrame macro="">
          <xdr:nvGraphicFramePr>
            <xdr:cNvPr id="9" name="Delivery Status 1">
              <a:extLst>
                <a:ext uri="{FF2B5EF4-FFF2-40B4-BE49-F238E27FC236}">
                  <a16:creationId xmlns:a16="http://schemas.microsoft.com/office/drawing/2014/main" id="{F7967E62-13AC-4942-A716-EAFB2DB0C4F1}"/>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6797040" y="175260"/>
              <a:ext cx="3596640" cy="708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76200</xdr:colOff>
      <xdr:row>0</xdr:row>
      <xdr:rowOff>175260</xdr:rowOff>
    </xdr:from>
    <xdr:to>
      <xdr:col>23</xdr:col>
      <xdr:colOff>480060</xdr:colOff>
      <xdr:row>5</xdr:row>
      <xdr:rowOff>0</xdr:rowOff>
    </xdr:to>
    <mc:AlternateContent xmlns:mc="http://schemas.openxmlformats.org/markup-compatibility/2006" xmlns:a14="http://schemas.microsoft.com/office/drawing/2010/main">
      <mc:Choice Requires="a14">
        <xdr:graphicFrame macro="">
          <xdr:nvGraphicFramePr>
            <xdr:cNvPr id="10" name="Product Category 1">
              <a:extLst>
                <a:ext uri="{FF2B5EF4-FFF2-40B4-BE49-F238E27FC236}">
                  <a16:creationId xmlns:a16="http://schemas.microsoft.com/office/drawing/2014/main" id="{2ADB805A-F5AB-4252-A487-849BC731BC2F}"/>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439400" y="175260"/>
              <a:ext cx="4061460" cy="739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121921</xdr:colOff>
      <xdr:row>23</xdr:row>
      <xdr:rowOff>76200</xdr:rowOff>
    </xdr:from>
    <xdr:to>
      <xdr:col>5</xdr:col>
      <xdr:colOff>259080</xdr:colOff>
      <xdr:row>40</xdr:row>
      <xdr:rowOff>7697</xdr:rowOff>
    </xdr:to>
    <mc:AlternateContent xmlns:mc="http://schemas.openxmlformats.org/markup-compatibility/2006" xmlns:a14="http://schemas.microsoft.com/office/drawing/2010/main">
      <mc:Choice Requires="a14">
        <xdr:graphicFrame macro="">
          <xdr:nvGraphicFramePr>
            <xdr:cNvPr id="11" name="Product Sub-Category 1">
              <a:extLst>
                <a:ext uri="{FF2B5EF4-FFF2-40B4-BE49-F238E27FC236}">
                  <a16:creationId xmlns:a16="http://schemas.microsoft.com/office/drawing/2014/main" id="{481C2F15-24BD-47C6-B229-90FCAA41E7AF}"/>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1341121" y="4282440"/>
              <a:ext cx="1965959" cy="3040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129540</xdr:rowOff>
    </xdr:from>
    <xdr:to>
      <xdr:col>5</xdr:col>
      <xdr:colOff>297750</xdr:colOff>
      <xdr:row>16</xdr:row>
      <xdr:rowOff>91440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CD74AB47-D7FB-4FC0-9378-BBF07F46C18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324100"/>
              <a:ext cx="334575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144781</xdr:rowOff>
    </xdr:from>
    <xdr:to>
      <xdr:col>2</xdr:col>
      <xdr:colOff>1</xdr:colOff>
      <xdr:row>40</xdr:row>
      <xdr:rowOff>23092</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97CAFA1E-BD28-4E85-9289-3961DEC33E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 y="3070861"/>
              <a:ext cx="1219200" cy="4267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434763</xdr:colOff>
      <xdr:row>5</xdr:row>
      <xdr:rowOff>33675</xdr:rowOff>
    </xdr:from>
    <xdr:to>
      <xdr:col>23</xdr:col>
      <xdr:colOff>433916</xdr:colOff>
      <xdr:row>39</xdr:row>
      <xdr:rowOff>146242</xdr:rowOff>
    </xdr:to>
    <xdr:sp macro="" textlink="">
      <xdr:nvSpPr>
        <xdr:cNvPr id="14" name="Rectangle 13">
          <a:extLst>
            <a:ext uri="{FF2B5EF4-FFF2-40B4-BE49-F238E27FC236}">
              <a16:creationId xmlns:a16="http://schemas.microsoft.com/office/drawing/2014/main" id="{166833E6-CEF5-6FEC-3BD4-BCFADC548990}"/>
            </a:ext>
          </a:extLst>
        </xdr:cNvPr>
        <xdr:cNvSpPr/>
      </xdr:nvSpPr>
      <xdr:spPr>
        <a:xfrm>
          <a:off x="3475066" y="957311"/>
          <a:ext cx="10944244" cy="639329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473247</xdr:colOff>
      <xdr:row>5</xdr:row>
      <xdr:rowOff>18281</xdr:rowOff>
    </xdr:from>
    <xdr:to>
      <xdr:col>10</xdr:col>
      <xdr:colOff>280822</xdr:colOff>
      <xdr:row>11</xdr:row>
      <xdr:rowOff>49069</xdr:rowOff>
    </xdr:to>
    <xdr:sp macro="" textlink="">
      <xdr:nvSpPr>
        <xdr:cNvPr id="37" name="Rectangle 36">
          <a:extLst>
            <a:ext uri="{FF2B5EF4-FFF2-40B4-BE49-F238E27FC236}">
              <a16:creationId xmlns:a16="http://schemas.microsoft.com/office/drawing/2014/main" id="{78A28B9D-14D0-47DE-8B2C-897518B14B41}"/>
            </a:ext>
          </a:extLst>
        </xdr:cNvPr>
        <xdr:cNvSpPr/>
      </xdr:nvSpPr>
      <xdr:spPr>
        <a:xfrm>
          <a:off x="3513550" y="941917"/>
          <a:ext cx="2847878" cy="11391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0" cap="none" spc="0">
              <a:ln w="0"/>
              <a:solidFill>
                <a:srgbClr val="FFFF00"/>
              </a:solidFill>
              <a:effectLst>
                <a:outerShdw blurRad="38100" dist="19050" dir="2700000" algn="tl" rotWithShape="0">
                  <a:schemeClr val="dk1">
                    <a:alpha val="40000"/>
                  </a:schemeClr>
                </a:outerShdw>
              </a:effectLst>
            </a:rPr>
            <a:t>Net</a:t>
          </a:r>
          <a:r>
            <a:rPr lang="en-IN" sz="2400" b="0" cap="none" spc="0" baseline="0">
              <a:ln w="0"/>
              <a:solidFill>
                <a:srgbClr val="FFFF00"/>
              </a:solidFill>
              <a:effectLst>
                <a:outerShdw blurRad="38100" dist="19050" dir="2700000" algn="tl" rotWithShape="0">
                  <a:schemeClr val="dk1">
                    <a:alpha val="40000"/>
                  </a:schemeClr>
                </a:outerShdw>
              </a:effectLst>
            </a:rPr>
            <a:t> Sales </a:t>
          </a:r>
          <a:endParaRPr lang="en-IN" sz="2400" b="0" cap="none" spc="0">
            <a:ln w="0"/>
            <a:solidFill>
              <a:srgbClr val="FFFF00"/>
            </a:solidFill>
            <a:effectLst>
              <a:outerShdw blurRad="38100" dist="19050" dir="2700000" algn="tl" rotWithShape="0">
                <a:schemeClr val="dk1">
                  <a:alpha val="40000"/>
                </a:schemeClr>
              </a:outerShdw>
            </a:effectLst>
          </a:endParaRPr>
        </a:p>
      </xdr:txBody>
    </xdr:sp>
    <xdr:clientData/>
  </xdr:twoCellAnchor>
  <xdr:twoCellAnchor>
    <xdr:from>
      <xdr:col>6</xdr:col>
      <xdr:colOff>288519</xdr:colOff>
      <xdr:row>7</xdr:row>
      <xdr:rowOff>96032</xdr:rowOff>
    </xdr:from>
    <xdr:to>
      <xdr:col>9</xdr:col>
      <xdr:colOff>346596</xdr:colOff>
      <xdr:row>9</xdr:row>
      <xdr:rowOff>133737</xdr:rowOff>
    </xdr:to>
    <xdr:sp macro="" textlink="kpi!$A$10">
      <xdr:nvSpPr>
        <xdr:cNvPr id="38" name="TextBox 37">
          <a:extLst>
            <a:ext uri="{FF2B5EF4-FFF2-40B4-BE49-F238E27FC236}">
              <a16:creationId xmlns:a16="http://schemas.microsoft.com/office/drawing/2014/main" id="{64E97E83-20D6-4511-A552-0113532C6CAF}"/>
            </a:ext>
          </a:extLst>
        </xdr:cNvPr>
        <xdr:cNvSpPr txBox="1"/>
      </xdr:nvSpPr>
      <xdr:spPr>
        <a:xfrm>
          <a:off x="3936883" y="1389123"/>
          <a:ext cx="1882258" cy="4071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E7B15B-F732-4BF7-8BDB-1707BB9D5546}" type="TxLink">
            <a:rPr lang="en-US" sz="2400" b="1" i="0" u="none" strike="noStrike">
              <a:solidFill>
                <a:srgbClr val="000000"/>
              </a:solidFill>
              <a:latin typeface="Calibri"/>
              <a:ea typeface="Calibri"/>
              <a:cs typeface="Calibri"/>
            </a:rPr>
            <a:pPr algn="ctr"/>
            <a:t>27889226.23</a:t>
          </a:fld>
          <a:endParaRPr lang="en-IN" sz="2400" b="1"/>
        </a:p>
      </xdr:txBody>
    </xdr:sp>
    <xdr:clientData/>
  </xdr:twoCellAnchor>
  <xdr:twoCellAnchor>
    <xdr:from>
      <xdr:col>10</xdr:col>
      <xdr:colOff>319308</xdr:colOff>
      <xdr:row>5</xdr:row>
      <xdr:rowOff>18281</xdr:rowOff>
    </xdr:from>
    <xdr:to>
      <xdr:col>15</xdr:col>
      <xdr:colOff>126883</xdr:colOff>
      <xdr:row>11</xdr:row>
      <xdr:rowOff>49069</xdr:rowOff>
    </xdr:to>
    <xdr:sp macro="" textlink="">
      <xdr:nvSpPr>
        <xdr:cNvPr id="39" name="Rectangle 38">
          <a:extLst>
            <a:ext uri="{FF2B5EF4-FFF2-40B4-BE49-F238E27FC236}">
              <a16:creationId xmlns:a16="http://schemas.microsoft.com/office/drawing/2014/main" id="{3CC39127-1AFC-447E-8B60-A377E27BE330}"/>
            </a:ext>
          </a:extLst>
        </xdr:cNvPr>
        <xdr:cNvSpPr/>
      </xdr:nvSpPr>
      <xdr:spPr>
        <a:xfrm>
          <a:off x="6399914" y="941917"/>
          <a:ext cx="2847878" cy="11391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0" cap="none" spc="0">
              <a:ln w="0"/>
              <a:solidFill>
                <a:srgbClr val="FFFF00"/>
              </a:solidFill>
              <a:effectLst>
                <a:outerShdw blurRad="38100" dist="19050" dir="2700000" algn="tl" rotWithShape="0">
                  <a:schemeClr val="dk1">
                    <a:alpha val="40000"/>
                  </a:schemeClr>
                </a:outerShdw>
              </a:effectLst>
              <a:latin typeface="+mn-lt"/>
              <a:ea typeface="+mn-ea"/>
              <a:cs typeface="+mn-cs"/>
            </a:rPr>
            <a:t>Total</a:t>
          </a:r>
          <a:r>
            <a:rPr lang="en-IN" sz="2400" b="0" cap="none" spc="0" baseline="0">
              <a:ln w="0"/>
              <a:solidFill>
                <a:srgbClr val="FFFF00"/>
              </a:solidFill>
              <a:effectLst>
                <a:outerShdw blurRad="38100" dist="19050" dir="2700000" algn="tl" rotWithShape="0">
                  <a:schemeClr val="dk1">
                    <a:alpha val="40000"/>
                  </a:schemeClr>
                </a:outerShdw>
              </a:effectLst>
              <a:latin typeface="+mn-lt"/>
              <a:ea typeface="+mn-ea"/>
              <a:cs typeface="+mn-cs"/>
            </a:rPr>
            <a:t> Profit</a:t>
          </a:r>
          <a:endParaRPr lang="en-IN" sz="2400" b="0" cap="none" spc="0">
            <a:ln w="0"/>
            <a:solidFill>
              <a:srgbClr val="FFFF00"/>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11</xdr:col>
      <xdr:colOff>142277</xdr:colOff>
      <xdr:row>7</xdr:row>
      <xdr:rowOff>111426</xdr:rowOff>
    </xdr:from>
    <xdr:to>
      <xdr:col>14</xdr:col>
      <xdr:colOff>200354</xdr:colOff>
      <xdr:row>9</xdr:row>
      <xdr:rowOff>149131</xdr:rowOff>
    </xdr:to>
    <xdr:sp macro="" textlink="kpi!$D$10">
      <xdr:nvSpPr>
        <xdr:cNvPr id="40" name="TextBox 39">
          <a:extLst>
            <a:ext uri="{FF2B5EF4-FFF2-40B4-BE49-F238E27FC236}">
              <a16:creationId xmlns:a16="http://schemas.microsoft.com/office/drawing/2014/main" id="{DD7C3402-C6FA-43BD-9550-A679AC97CD22}"/>
            </a:ext>
          </a:extLst>
        </xdr:cNvPr>
        <xdr:cNvSpPr txBox="1"/>
      </xdr:nvSpPr>
      <xdr:spPr>
        <a:xfrm>
          <a:off x="6830944" y="1404517"/>
          <a:ext cx="1882258" cy="4071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686DCD-1A81-4344-8B13-5F9D3571CF03}" type="TxLink">
            <a:rPr lang="en-US" sz="2400" b="1" i="0" u="none" strike="noStrike">
              <a:solidFill>
                <a:srgbClr val="000000"/>
              </a:solidFill>
              <a:latin typeface="Calibri"/>
              <a:ea typeface="Calibri"/>
              <a:cs typeface="Calibri"/>
            </a:rPr>
            <a:pPr marL="0" indent="0" algn="ctr"/>
            <a:t>6546998.49</a:t>
          </a:fld>
          <a:endParaRPr lang="en-IN" sz="2400" b="1" i="0" u="none" strike="noStrike">
            <a:solidFill>
              <a:srgbClr val="000000"/>
            </a:solidFill>
            <a:latin typeface="Calibri"/>
            <a:ea typeface="Calibri"/>
            <a:cs typeface="Calibri"/>
          </a:endParaRPr>
        </a:p>
      </xdr:txBody>
    </xdr:sp>
    <xdr:clientData/>
  </xdr:twoCellAnchor>
  <xdr:twoCellAnchor>
    <xdr:from>
      <xdr:col>12</xdr:col>
      <xdr:colOff>198120</xdr:colOff>
      <xdr:row>11</xdr:row>
      <xdr:rowOff>129541</xdr:rowOff>
    </xdr:from>
    <xdr:to>
      <xdr:col>15</xdr:col>
      <xdr:colOff>106680</xdr:colOff>
      <xdr:row>24</xdr:row>
      <xdr:rowOff>22860</xdr:rowOff>
    </xdr:to>
    <xdr:graphicFrame macro="">
      <xdr:nvGraphicFramePr>
        <xdr:cNvPr id="47" name="Chart 46">
          <a:extLst>
            <a:ext uri="{FF2B5EF4-FFF2-40B4-BE49-F238E27FC236}">
              <a16:creationId xmlns:a16="http://schemas.microsoft.com/office/drawing/2014/main" id="{E7878C57-5F34-4C4D-96FC-5D4BF8302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585855</xdr:colOff>
      <xdr:row>4</xdr:row>
      <xdr:rowOff>160020</xdr:rowOff>
    </xdr:from>
    <xdr:to>
      <xdr:col>23</xdr:col>
      <xdr:colOff>327660</xdr:colOff>
      <xdr:row>16</xdr:row>
      <xdr:rowOff>45720</xdr:rowOff>
    </xdr:to>
    <mc:AlternateContent xmlns:mc="http://schemas.openxmlformats.org/markup-compatibility/2006">
      <mc:Choice xmlns:cx1="http://schemas.microsoft.com/office/drawing/2015/9/8/chartex" Requires="cx1">
        <xdr:graphicFrame macro="">
          <xdr:nvGraphicFramePr>
            <xdr:cNvPr id="51" name="Chart 50">
              <a:extLst>
                <a:ext uri="{FF2B5EF4-FFF2-40B4-BE49-F238E27FC236}">
                  <a16:creationId xmlns:a16="http://schemas.microsoft.com/office/drawing/2014/main" id="{9A32A3BB-4954-477B-9A7A-2740ABAABD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558655" y="891540"/>
              <a:ext cx="2789805" cy="2080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207626</xdr:colOff>
      <xdr:row>5</xdr:row>
      <xdr:rowOff>99060</xdr:rowOff>
    </xdr:from>
    <xdr:to>
      <xdr:col>18</xdr:col>
      <xdr:colOff>548640</xdr:colOff>
      <xdr:row>16</xdr:row>
      <xdr:rowOff>45720</xdr:rowOff>
    </xdr:to>
    <xdr:graphicFrame macro="">
      <xdr:nvGraphicFramePr>
        <xdr:cNvPr id="52" name="Chart 51">
          <a:extLst>
            <a:ext uri="{FF2B5EF4-FFF2-40B4-BE49-F238E27FC236}">
              <a16:creationId xmlns:a16="http://schemas.microsoft.com/office/drawing/2014/main" id="{7B5288CA-4C0D-495D-9D87-D5C09DC1D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251460</xdr:colOff>
      <xdr:row>16</xdr:row>
      <xdr:rowOff>144780</xdr:rowOff>
    </xdr:from>
    <xdr:to>
      <xdr:col>23</xdr:col>
      <xdr:colOff>304800</xdr:colOff>
      <xdr:row>24</xdr:row>
      <xdr:rowOff>76200</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FF588E93-F6BA-4EDB-A5AE-A3ACC13016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395460" y="3070860"/>
              <a:ext cx="4930140" cy="1394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289560</xdr:colOff>
      <xdr:row>25</xdr:row>
      <xdr:rowOff>12046</xdr:rowOff>
    </xdr:from>
    <xdr:to>
      <xdr:col>23</xdr:col>
      <xdr:colOff>335280</xdr:colOff>
      <xdr:row>39</xdr:row>
      <xdr:rowOff>69910</xdr:rowOff>
    </xdr:to>
    <xdr:graphicFrame macro="">
      <xdr:nvGraphicFramePr>
        <xdr:cNvPr id="54" name="Chart 53">
          <a:extLst>
            <a:ext uri="{FF2B5EF4-FFF2-40B4-BE49-F238E27FC236}">
              <a16:creationId xmlns:a16="http://schemas.microsoft.com/office/drawing/2014/main" id="{CD122C8E-8951-4C53-A285-2527CEB96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466936</xdr:colOff>
      <xdr:row>25</xdr:row>
      <xdr:rowOff>53340</xdr:rowOff>
    </xdr:from>
    <xdr:to>
      <xdr:col>14</xdr:col>
      <xdr:colOff>121920</xdr:colOff>
      <xdr:row>39</xdr:row>
      <xdr:rowOff>53340</xdr:rowOff>
    </xdr:to>
    <xdr:graphicFrame macro="">
      <xdr:nvGraphicFramePr>
        <xdr:cNvPr id="55" name="Chart 54">
          <a:extLst>
            <a:ext uri="{FF2B5EF4-FFF2-40B4-BE49-F238E27FC236}">
              <a16:creationId xmlns:a16="http://schemas.microsoft.com/office/drawing/2014/main" id="{CF7EB7DC-26E9-43CE-8BFA-F2DDFD3BB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485640</xdr:colOff>
      <xdr:row>11</xdr:row>
      <xdr:rowOff>41679</xdr:rowOff>
    </xdr:from>
    <xdr:to>
      <xdr:col>12</xdr:col>
      <xdr:colOff>160020</xdr:colOff>
      <xdr:row>24</xdr:row>
      <xdr:rowOff>144780</xdr:rowOff>
    </xdr:to>
    <xdr:graphicFrame macro="">
      <xdr:nvGraphicFramePr>
        <xdr:cNvPr id="59" name="Chart 58">
          <a:extLst>
            <a:ext uri="{FF2B5EF4-FFF2-40B4-BE49-F238E27FC236}">
              <a16:creationId xmlns:a16="http://schemas.microsoft.com/office/drawing/2014/main" id="{1AAF8B7F-1C6B-4F16-B886-C6DF78B50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0:56.015"/>
    </inkml:context>
    <inkml:brush xml:id="br0">
      <inkml:brushProperty name="width" value="0.3" units="cm"/>
      <inkml:brushProperty name="height" value="0.6" units="cm"/>
      <inkml:brushProperty name="color" value="#EF0C4D"/>
      <inkml:brushProperty name="tip" value="rectangle"/>
      <inkml:brushProperty name="rasterOp" value="maskPen"/>
      <inkml:brushProperty name="ignorePressure" value="1"/>
    </inkml:brush>
  </inkml:definitions>
  <inkml:trace contextRef="#ctx0" brushRef="#br0">1 107,'406'2,"434"-4,-574-20,43 1,46-1,-230 11,485-19,-303 30,-279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0:59.750"/>
    </inkml:context>
    <inkml:brush xml:id="br0">
      <inkml:brushProperty name="width" value="0.3" units="cm"/>
      <inkml:brushProperty name="height" value="0.6" units="cm"/>
      <inkml:brushProperty name="color" value="#EF0C4D"/>
      <inkml:brushProperty name="tip" value="rectangle"/>
      <inkml:brushProperty name="rasterOp" value="maskPen"/>
      <inkml:brushProperty name="ignorePressure" value="1"/>
    </inkml:brush>
  </inkml:definitions>
  <inkml:trace contextRef="#ctx0" brushRef="#br0">1 0,'27'2,"33"5,12 1,677-1,-426-10,-170 3,608 13,-579-5,238 21,-293-16,-100-11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03.416"/>
    </inkml:context>
    <inkml:brush xml:id="br0">
      <inkml:brushProperty name="width" value="0.3" units="cm"/>
      <inkml:brushProperty name="height" value="0.6" units="cm"/>
      <inkml:brushProperty name="color" value="#EF0C4D"/>
      <inkml:brushProperty name="tip" value="rectangle"/>
      <inkml:brushProperty name="rasterOp" value="maskPen"/>
      <inkml:brushProperty name="ignorePressure" value="1"/>
    </inkml:brush>
  </inkml:definitions>
  <inkml:trace contextRef="#ctx0" brushRef="#br0">1 0,'64'4,"1"2,106 25,26 3,432-2,-327-31,198-3,-330-8,62-1,173 11,-390 0,-1-2,28-6,-10 2,-15 3</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08.839"/>
    </inkml:context>
    <inkml:brush xml:id="br0">
      <inkml:brushProperty name="width" value="0.3" units="cm"/>
      <inkml:brushProperty name="height" value="0.6" units="cm"/>
      <inkml:brushProperty name="color" value="#EF0C4D"/>
      <inkml:brushProperty name="tip" value="rectangle"/>
      <inkml:brushProperty name="rasterOp" value="maskPen"/>
      <inkml:brushProperty name="ignorePressure" value="1"/>
    </inkml:brush>
  </inkml:definitions>
  <inkml:trace contextRef="#ctx0" brushRef="#br0">1 0,'2816'0,"-2796"0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09.823"/>
    </inkml:context>
    <inkml:brush xml:id="br0">
      <inkml:brushProperty name="width" value="0.3" units="cm"/>
      <inkml:brushProperty name="height" value="0.6" units="cm"/>
      <inkml:brushProperty name="color" value="#EF0C4D"/>
      <inkml:brushProperty name="tip" value="rectangle"/>
      <inkml:brushProperty name="rasterOp" value="maskPen"/>
      <inkml:brushProperty name="ignorePressure" value="1"/>
    </inkml:brush>
  </inkml:definitions>
  <inkml:trace contextRef="#ctx0" brushRef="#br0">1 121,'438'1,"471"-2,-424-29,-5-27,-405 47,-31 5,54-9,-79 10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29.516"/>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1 145,'125'2,"174"-7,-147-14,86-7,664-10,-829 33,86-14,-10-1,35-1,-158 15</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36.997"/>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0,'2095'0,"-2075"0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40.864"/>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1 124,'496'-17,"-123"-9,282-31,-515 39,-94 12</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42.645"/>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99,'1176'-6,"-7"-37,-1108 39,25 0,-1-4,85-19,-145 20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45.077"/>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0,'2156'0,"-2136"0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51.736"/>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0,'1748'0,"-1721"0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52.675"/>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86,'21'0,"26"0,33 0,36 0,37 0,29 0,34 0,27 0,8-7,-6-6,-20-1,-30-2,-37 3,-42 2,-37 4,-33 3</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53.497"/>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530 106,'325'-10,"-152"3,1451-54,-1090 36,-481 23</inkml:trace>
  <inkml:trace contextRef="#ctx0" brushRef="#br0" timeOffset="937.72">1 572,'390'1,"752"-5,-9-38,-242-32,-575 46,-269 24</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56.052"/>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42,'2459'0,"-1334"-38,-1061 35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56.818"/>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1 143,'17'0,"25"0,30 0,49 0,59 0,45-7,45-6,32-1,24-5,8 0,-9 1,-18 2,-31 5,-38 4,-49 3,-52-2,-47 1,-38 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1:57.999"/>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1 108,'14'0,"20"0,21 0,38 0,46 0,46 0,50 0,38 0,34-3,30-6,18 0,-4-3,-18-6,-48 0,-62 2,-65 5,-56 4,-45 3</inkml:trace>
  <inkml:trace contextRef="#ctx0" brushRef="#br0" timeOffset="1112.81">107 595,'18'0,"31"0,39 0,45 0,43 0,38-7,26-6,19-4,5-7,-24-3,-28 4,-36 5,-44 2,-37 4,-31 4,-27 4</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2:00.373"/>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1 103,'2516'0,"-1712"-13,-5-56,-721 57,-32 3</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9T07:52:01.470"/>
    </inkml:context>
    <inkml:brush xml:id="br0">
      <inkml:brushProperty name="width" value="0.3" units="cm"/>
      <inkml:brushProperty name="height" value="0.6" units="cm"/>
      <inkml:brushProperty name="color" value="#00FDFF"/>
      <inkml:brushProperty name="tip" value="rectangle"/>
      <inkml:brushProperty name="rasterOp" value="maskPen"/>
      <inkml:brushProperty name="ignorePressure" value="1"/>
    </inkml:brush>
  </inkml:definitions>
  <inkml:trace contextRef="#ctx0" brushRef="#br0">1 174,'1554'-38,"-13"-51,-700 44,-764 43</inkml:trace>
  <inkml:trace contextRef="#ctx0" brushRef="#br0" timeOffset="742.29">213 534</inkml:trace>
  <inkml:trace contextRef="#ctx0" brushRef="#br0" timeOffset="1224.83">213 534,'1501'-77,"-1455"73,892-91,-927 94,522-38,-504 40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9T07:53:52.344"/>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0 192 0,'4636'-191'0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personal" refreshedDate="45980.582202546299" createdVersion="8" refreshedVersion="8" minRefreshableVersion="3" recordCount="10000" xr:uid="{5CC8D19F-7491-4FEA-B75F-B844E3798394}">
  <cacheSource type="worksheet">
    <worksheetSource ref="A1:U10001" sheet="Main 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1">
        <rangePr groupBy="quarters" startDate="2023-01-01T00:00:00" endDate="2024-03-27T00:00:00"/>
        <groupItems count="6">
          <s v="&lt;01-01-2023"/>
          <s v="Qtr1"/>
          <s v="Qtr2"/>
          <s v="Qtr3"/>
          <s v="Qtr4"/>
          <s v="&gt;27-03-2024"/>
        </groupItems>
      </fieldGroup>
    </cacheField>
    <cacheField name="Years (Date)" numFmtId="0" databaseField="0">
      <fieldGroup base="1">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1016096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6F470-A82D-4E4A-B6B9-5F424D22FCE3}" name=" totaldis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A78278-886A-4A2F-B1DA-8F04161B1AEC}" name="product_sub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T3:V1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baseField="0" baseItem="0"/>
  </dataFields>
  <chartFormats count="28">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2" format="3">
      <pivotArea type="data" outline="0" fieldPosition="0">
        <references count="2">
          <reference field="4294967294" count="1" selected="0">
            <x v="1"/>
          </reference>
          <reference field="8" count="1" selected="0">
            <x v="3"/>
          </reference>
        </references>
      </pivotArea>
    </chartFormat>
    <chartFormat chart="2" format="4">
      <pivotArea type="data" outline="0" fieldPosition="0">
        <references count="2">
          <reference field="4294967294" count="1" selected="0">
            <x v="1"/>
          </reference>
          <reference field="8" count="1" selected="0">
            <x v="4"/>
          </reference>
        </references>
      </pivotArea>
    </chartFormat>
    <chartFormat chart="2" format="5">
      <pivotArea type="data" outline="0" fieldPosition="0">
        <references count="2">
          <reference field="4294967294" count="1" selected="0">
            <x v="1"/>
          </reference>
          <reference field="8" count="1" selected="0">
            <x v="2"/>
          </reference>
        </references>
      </pivotArea>
    </chartFormat>
    <chartFormat chart="2" format="6">
      <pivotArea type="data" outline="0" fieldPosition="0">
        <references count="2">
          <reference field="4294967294" count="1" selected="0">
            <x v="1"/>
          </reference>
          <reference field="8" count="1" selected="0">
            <x v="1"/>
          </reference>
        </references>
      </pivotArea>
    </chartFormat>
    <chartFormat chart="2" format="7">
      <pivotArea type="data" outline="0" fieldPosition="0">
        <references count="2">
          <reference field="4294967294" count="1" selected="0">
            <x v="1"/>
          </reference>
          <reference field="8" count="1" selected="0">
            <x v="8"/>
          </reference>
        </references>
      </pivotArea>
    </chartFormat>
    <chartFormat chart="2" format="8">
      <pivotArea type="data" outline="0" fieldPosition="0">
        <references count="2">
          <reference field="4294967294" count="1" selected="0">
            <x v="1"/>
          </reference>
          <reference field="8" count="1" selected="0">
            <x v="9"/>
          </reference>
        </references>
      </pivotArea>
    </chartFormat>
    <chartFormat chart="2" format="9">
      <pivotArea type="data" outline="0" fieldPosition="0">
        <references count="2">
          <reference field="4294967294" count="1" selected="0">
            <x v="1"/>
          </reference>
          <reference field="8" count="1" selected="0">
            <x v="11"/>
          </reference>
        </references>
      </pivotArea>
    </chartFormat>
    <chartFormat chart="2" format="10">
      <pivotArea type="data" outline="0" fieldPosition="0">
        <references count="2">
          <reference field="4294967294" count="1" selected="0">
            <x v="1"/>
          </reference>
          <reference field="8" count="1" selected="0">
            <x v="10"/>
          </reference>
        </references>
      </pivotArea>
    </chartFormat>
    <chartFormat chart="2" format="11">
      <pivotArea type="data" outline="0" fieldPosition="0">
        <references count="2">
          <reference field="4294967294" count="1" selected="0">
            <x v="1"/>
          </reference>
          <reference field="8" count="1" selected="0">
            <x v="0"/>
          </reference>
        </references>
      </pivotArea>
    </chartFormat>
    <chartFormat chart="2" format="12">
      <pivotArea type="data" outline="0" fieldPosition="0">
        <references count="2">
          <reference field="4294967294" count="1" selected="0">
            <x v="1"/>
          </reference>
          <reference field="8" count="1" selected="0">
            <x v="5"/>
          </reference>
        </references>
      </pivotArea>
    </chartFormat>
    <chartFormat chart="2" format="13">
      <pivotArea type="data" outline="0" fieldPosition="0">
        <references count="2">
          <reference field="4294967294" count="1" selected="0">
            <x v="1"/>
          </reference>
          <reference field="8" count="1" selected="0">
            <x v="6"/>
          </reference>
        </references>
      </pivotArea>
    </chartFormat>
    <chartFormat chart="2" format="14">
      <pivotArea type="data" outline="0" fieldPosition="0">
        <references count="2">
          <reference field="4294967294" count="1" selected="0">
            <x v="1"/>
          </reference>
          <reference field="8" count="1" selected="0">
            <x v="7"/>
          </reference>
        </references>
      </pivotArea>
    </chartFormat>
    <chartFormat chart="14" format="29" series="1">
      <pivotArea type="data" outline="0" fieldPosition="0">
        <references count="1">
          <reference field="4294967294" count="1" selected="0">
            <x v="0"/>
          </reference>
        </references>
      </pivotArea>
    </chartFormat>
    <chartFormat chart="14" format="30" series="1">
      <pivotArea type="data" outline="0" fieldPosition="0">
        <references count="1">
          <reference field="4294967294" count="1" selected="0">
            <x v="1"/>
          </reference>
        </references>
      </pivotArea>
    </chartFormat>
    <chartFormat chart="14" format="31">
      <pivotArea type="data" outline="0" fieldPosition="0">
        <references count="2">
          <reference field="4294967294" count="1" selected="0">
            <x v="1"/>
          </reference>
          <reference field="8" count="1" selected="0">
            <x v="0"/>
          </reference>
        </references>
      </pivotArea>
    </chartFormat>
    <chartFormat chart="14" format="32">
      <pivotArea type="data" outline="0" fieldPosition="0">
        <references count="2">
          <reference field="4294967294" count="1" selected="0">
            <x v="1"/>
          </reference>
          <reference field="8" count="1" selected="0">
            <x v="1"/>
          </reference>
        </references>
      </pivotArea>
    </chartFormat>
    <chartFormat chart="14" format="33">
      <pivotArea type="data" outline="0" fieldPosition="0">
        <references count="2">
          <reference field="4294967294" count="1" selected="0">
            <x v="1"/>
          </reference>
          <reference field="8" count="1" selected="0">
            <x v="2"/>
          </reference>
        </references>
      </pivotArea>
    </chartFormat>
    <chartFormat chart="14" format="34">
      <pivotArea type="data" outline="0" fieldPosition="0">
        <references count="2">
          <reference field="4294967294" count="1" selected="0">
            <x v="1"/>
          </reference>
          <reference field="8" count="1" selected="0">
            <x v="3"/>
          </reference>
        </references>
      </pivotArea>
    </chartFormat>
    <chartFormat chart="14" format="35">
      <pivotArea type="data" outline="0" fieldPosition="0">
        <references count="2">
          <reference field="4294967294" count="1" selected="0">
            <x v="1"/>
          </reference>
          <reference field="8" count="1" selected="0">
            <x v="4"/>
          </reference>
        </references>
      </pivotArea>
    </chartFormat>
    <chartFormat chart="14" format="36">
      <pivotArea type="data" outline="0" fieldPosition="0">
        <references count="2">
          <reference field="4294967294" count="1" selected="0">
            <x v="1"/>
          </reference>
          <reference field="8" count="1" selected="0">
            <x v="5"/>
          </reference>
        </references>
      </pivotArea>
    </chartFormat>
    <chartFormat chart="14" format="37">
      <pivotArea type="data" outline="0" fieldPosition="0">
        <references count="2">
          <reference field="4294967294" count="1" selected="0">
            <x v="1"/>
          </reference>
          <reference field="8" count="1" selected="0">
            <x v="6"/>
          </reference>
        </references>
      </pivotArea>
    </chartFormat>
    <chartFormat chart="14" format="38">
      <pivotArea type="data" outline="0" fieldPosition="0">
        <references count="2">
          <reference field="4294967294" count="1" selected="0">
            <x v="1"/>
          </reference>
          <reference field="8" count="1" selected="0">
            <x v="7"/>
          </reference>
        </references>
      </pivotArea>
    </chartFormat>
    <chartFormat chart="14" format="39">
      <pivotArea type="data" outline="0" fieldPosition="0">
        <references count="2">
          <reference field="4294967294" count="1" selected="0">
            <x v="1"/>
          </reference>
          <reference field="8" count="1" selected="0">
            <x v="8"/>
          </reference>
        </references>
      </pivotArea>
    </chartFormat>
    <chartFormat chart="14" format="40">
      <pivotArea type="data" outline="0" fieldPosition="0">
        <references count="2">
          <reference field="4294967294" count="1" selected="0">
            <x v="1"/>
          </reference>
          <reference field="8" count="1" selected="0">
            <x v="9"/>
          </reference>
        </references>
      </pivotArea>
    </chartFormat>
    <chartFormat chart="14" format="41">
      <pivotArea type="data" outline="0" fieldPosition="0">
        <references count="2">
          <reference field="4294967294" count="1" selected="0">
            <x v="1"/>
          </reference>
          <reference field="8" count="1" selected="0">
            <x v="10"/>
          </reference>
        </references>
      </pivotArea>
    </chartFormat>
    <chartFormat chart="14" format="42">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A3D61A-444B-44D1-9107-4FD4FA2EE190}"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P15:Q28"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1" count="1" selected="0">
            <x v="12"/>
          </reference>
        </references>
      </pivotArea>
    </chartFormat>
    <chartFormat chart="0" format="3">
      <pivotArea type="data" outline="0" fieldPosition="0">
        <references count="2">
          <reference field="4294967294" count="1" selected="0">
            <x v="0"/>
          </reference>
          <reference field="21" count="1" selected="0">
            <x v="11"/>
          </reference>
        </references>
      </pivotArea>
    </chartFormat>
    <chartFormat chart="0" format="4">
      <pivotArea type="data" outline="0" fieldPosition="0">
        <references count="2">
          <reference field="4294967294" count="1" selected="0">
            <x v="0"/>
          </reference>
          <reference field="21" count="1" selected="0">
            <x v="9"/>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3A9B9-0BB7-4A0A-ADDB-27543673BFF7}" name=" total_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1:D12"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00DF20-D4F3-4631-91C2-9A857DBA54EF}" name="total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EFF3B7-775F-4441-A52E-960A67F63A77}" name="region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I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485078-60B4-4484-8687-84FFD1411549}" name="product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1:C2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B41DD2-186D-4D2D-8E93-7251C85794FD}" name="Net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A12"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833601-A44C-46E0-9184-D6E0F4E3AD07}" name="citywise"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7">
  <location ref="L3:N1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9E2D66-7277-46FA-B69C-CB0A6DFC3282}" name=" Delivery_s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T19:U24"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A093AB-1B3E-4940-BD09-6E679450FCC8}"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7:B50"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A56B5B-B0A8-4192-99E7-1D36932CB67E}" name="channel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P3:R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dataField="1"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Fields count="1">
    <field x="-2"/>
  </colFields>
  <colItems count="2">
    <i>
      <x/>
    </i>
    <i i="1">
      <x v="1"/>
    </i>
  </colItems>
  <dataFields count="2">
    <dataField name="Sum of Net Sales" fld="16" baseField="0" baseItem="0"/>
    <dataField name="Average of Discount %" fld="14" subtotal="average" baseField="0" baseItem="0" numFmtId="9"/>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6" count="1" selected="0">
            <x v="0"/>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 chart="6" format="13" series="1">
      <pivotArea type="data" outline="0" fieldPosition="0">
        <references count="1">
          <reference field="4294967294" count="1" selected="0">
            <x v="1"/>
          </reference>
        </references>
      </pivotArea>
    </chartFormat>
    <chartFormat chart="6" format="14">
      <pivotArea type="data" outline="0" fieldPosition="0">
        <references count="2">
          <reference field="4294967294" count="1" selected="0">
            <x v="1"/>
          </reference>
          <reference field="6" count="1" selected="0">
            <x v="0"/>
          </reference>
        </references>
      </pivotArea>
    </chartFormat>
    <chartFormat chart="6" format="15">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E67B509-E76E-4DDC-83A9-AECFEBFCAF04}" name="payment_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4:B19"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7" count="1" selected="0">
            <x v="0"/>
          </reference>
        </references>
      </pivotArea>
    </chartFormat>
    <chartFormat chart="14" format="8">
      <pivotArea type="data" outline="0" fieldPosition="0">
        <references count="2">
          <reference field="4294967294" count="1" selected="0">
            <x v="0"/>
          </reference>
          <reference field="17" count="1" selected="0">
            <x v="1"/>
          </reference>
        </references>
      </pivotArea>
    </chartFormat>
    <chartFormat chart="14" format="9">
      <pivotArea type="data" outline="0" fieldPosition="0">
        <references count="2">
          <reference field="4294967294" count="1" selected="0">
            <x v="0"/>
          </reference>
          <reference field="17" count="1" selected="0">
            <x v="2"/>
          </reference>
        </references>
      </pivotArea>
    </chartFormat>
    <chartFormat chart="14" format="1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947EEF-742E-4A32-9F30-84A4250ECBB0}" sourceName="Region">
  <pivotTables>
    <pivotTable tabId="4" name="product_subcategory"/>
    <pivotTable tabId="4" name=" Delivery_satus"/>
    <pivotTable tabId="4" name=" total_profit"/>
    <pivotTable tabId="4" name=" totaldiscount"/>
    <pivotTable tabId="4" name="channelwise"/>
    <pivotTable tabId="4" name="citywise"/>
    <pivotTable tabId="4" name="Net_sales"/>
    <pivotTable tabId="4" name="payment_mode"/>
    <pivotTable tabId="4" name="product_category"/>
    <pivotTable tabId="4" name="regionwise"/>
    <pivotTable tabId="4" name="totalsale"/>
    <pivotTable tabId="4" name="PivotTable11"/>
    <pivotTable tabId="4" name="PivotTable15"/>
  </pivotTables>
  <data>
    <tabular pivotCacheId="1016096441">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E067EA2-6D14-4BA1-8165-059C7E391329}" sourceName="Sales Channel">
  <pivotTables>
    <pivotTable tabId="4" name="product_subcategory"/>
    <pivotTable tabId="4" name=" Delivery_satus"/>
    <pivotTable tabId="4" name=" total_profit"/>
    <pivotTable tabId="4" name=" totaldiscount"/>
    <pivotTable tabId="4" name="channelwise"/>
    <pivotTable tabId="4" name="citywise"/>
    <pivotTable tabId="4" name="Net_sales"/>
    <pivotTable tabId="4" name="payment_mode"/>
    <pivotTable tabId="4" name="product_category"/>
    <pivotTable tabId="4" name="regionwise"/>
    <pivotTable tabId="4" name="totalsale"/>
    <pivotTable tabId="4" name="PivotTable11"/>
    <pivotTable tabId="4" name="PivotTable15"/>
  </pivotTables>
  <data>
    <tabular pivotCacheId="101609644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10F7C58-CC7B-4F35-A94A-E28D9AC515DF}" sourceName="Product Category">
  <pivotTables>
    <pivotTable tabId="4" name="product_subcategory"/>
    <pivotTable tabId="4" name=" Delivery_satus"/>
    <pivotTable tabId="4" name=" total_profit"/>
    <pivotTable tabId="4" name=" totaldiscount"/>
    <pivotTable tabId="4" name="channelwise"/>
    <pivotTable tabId="4" name="citywise"/>
    <pivotTable tabId="4" name="Net_sales"/>
    <pivotTable tabId="4" name="payment_mode"/>
    <pivotTable tabId="4" name="product_category"/>
    <pivotTable tabId="4" name="regionwise"/>
    <pivotTable tabId="4" name="totalsale"/>
    <pivotTable tabId="4" name="PivotTable11"/>
    <pivotTable tabId="4" name="PivotTable15"/>
  </pivotTables>
  <data>
    <tabular pivotCacheId="1016096441">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2FF9BA99-AB0C-4342-B837-26FA36AADD24}" sourceName="Product Sub-Category">
  <pivotTables>
    <pivotTable tabId="4" name="product_subcategory"/>
    <pivotTable tabId="4" name=" Delivery_satus"/>
    <pivotTable tabId="4" name=" total_profit"/>
    <pivotTable tabId="4" name=" totaldiscount"/>
    <pivotTable tabId="4" name="channelwise"/>
    <pivotTable tabId="4" name="citywise"/>
    <pivotTable tabId="4" name="Net_sales"/>
    <pivotTable tabId="4" name="payment_mode"/>
    <pivotTable tabId="4" name="product_category"/>
    <pivotTable tabId="4" name="regionwise"/>
    <pivotTable tabId="4" name="totalsale"/>
    <pivotTable tabId="4" name="PivotTable11"/>
    <pivotTable tabId="4" name="PivotTable15"/>
  </pivotTables>
  <data>
    <tabular pivotCacheId="1016096441">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29326CB-89AF-4A9B-AB5C-FFDDAAD6B441}" sourceName="Payment Mode">
  <pivotTables>
    <pivotTable tabId="4" name="product_subcategory"/>
    <pivotTable tabId="4" name=" Delivery_satus"/>
    <pivotTable tabId="4" name=" total_profit"/>
    <pivotTable tabId="4" name=" totaldiscount"/>
    <pivotTable tabId="4" name="channelwise"/>
    <pivotTable tabId="4" name="citywise"/>
    <pivotTable tabId="4" name="Net_sales"/>
    <pivotTable tabId="4" name="payment_mode"/>
    <pivotTable tabId="4" name="product_category"/>
    <pivotTable tabId="4" name="regionwise"/>
    <pivotTable tabId="4" name="totalsale"/>
    <pivotTable tabId="4" name="PivotTable11"/>
    <pivotTable tabId="4" name="PivotTable15"/>
  </pivotTables>
  <data>
    <tabular pivotCacheId="1016096441">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570EFE0B-6252-4EFD-9527-21BBF7758F98}" sourceName="Delivery Status">
  <pivotTables>
    <pivotTable tabId="4" name="product_subcategory"/>
    <pivotTable tabId="4" name=" Delivery_satus"/>
    <pivotTable tabId="4" name=" total_profit"/>
    <pivotTable tabId="4" name=" totaldiscount"/>
    <pivotTable tabId="4" name="channelwise"/>
    <pivotTable tabId="4" name="citywise"/>
    <pivotTable tabId="4" name="Net_sales"/>
    <pivotTable tabId="4" name="payment_mode"/>
    <pivotTable tabId="4" name="product_category"/>
    <pivotTable tabId="4" name="regionwise"/>
    <pivotTable tabId="4" name="totalsale"/>
    <pivotTable tabId="4" name="PivotTable11"/>
    <pivotTable tabId="4" name="PivotTable15"/>
  </pivotTables>
  <data>
    <tabular pivotCacheId="1016096441">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818F67C-3082-4506-A048-CC7FFA78914C}" sourceName="City">
  <pivotTables>
    <pivotTable tabId="4" name="citywise"/>
    <pivotTable tabId="4" name=" Delivery_satus"/>
    <pivotTable tabId="4" name=" total_profit"/>
    <pivotTable tabId="4" name=" totaldiscount"/>
    <pivotTable tabId="4" name="channelwise"/>
    <pivotTable tabId="4" name="Net_sales"/>
    <pivotTable tabId="4" name="payment_mode"/>
    <pivotTable tabId="4" name="product_category"/>
    <pivotTable tabId="4" name="product_subcategory"/>
    <pivotTable tabId="4" name="regionwise"/>
    <pivotTable tabId="4" name="totalsale"/>
    <pivotTable tabId="4" name="PivotTable11"/>
    <pivotTable tabId="4" name="PivotTable15"/>
  </pivotTables>
  <data>
    <tabular pivotCacheId="1016096441">
      <items count="15">
        <i x="6" s="1"/>
        <i x="9" s="1"/>
        <i x="8" s="1"/>
        <i x="12" s="1"/>
        <i x="4" s="1"/>
        <i x="7" s="1"/>
        <i x="10" s="1"/>
        <i x="11" s="1"/>
        <i x="2" s="1"/>
        <i x="1" s="1"/>
        <i x="13" s="1"/>
        <i x="3" s="1"/>
        <i x="1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1C0A4E1-50BE-49F8-8595-49B82ACAFEA9}" cache="Slicer_Region" caption="Region" columnCount="5" rowHeight="234950"/>
  <slicer name="Sales Channel 1" xr10:uid="{33C78ECF-2C15-4BF1-BB82-6CC487A2DECA}" cache="Slicer_Sales_Channel" caption="Sales Channel" style="SlicerStyleLight4" rowHeight="288000"/>
  <slicer name="Product Category 1" xr10:uid="{6A94440D-2F56-4CBB-8045-878849AE52BA}" cache="Slicer_Product_Category" caption="Product Category" columnCount="4" style="SlicerStyleOther1" rowHeight="234950"/>
  <slicer name="Product Sub-Category 1" xr10:uid="{573732D1-27D5-4A49-92E5-A9EAAA65CA1B}" cache="Slicer_Product_Sub_Category" caption="Product Sub-Category" rowHeight="234950"/>
  <slicer name="Payment Mode 1" xr10:uid="{10E30E04-767B-461E-B530-27EBBA9FB0DA}" cache="Slicer_Payment_Mode" caption="Payment Mode" columnCount="4" style="SlicerStyleDark1" rowHeight="288000"/>
  <slicer name="Delivery Status 1" xr10:uid="{49A310CD-D6E0-4BAF-84E6-9A908F6C4055}" cache="Slicer_Delivery_Status" caption="Delivery Status" columnCount="4" style="SlicerStyleLight4" rowHeight="288000"/>
  <slicer name="City 1" xr10:uid="{76546E50-9FB3-4BE8-ABA9-2944D54F01EC}" cache="Slicer_City" caption="City"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A66024D-8760-4E96-95A3-B27F7250F767}" sourceName="Date">
  <pivotTables>
    <pivotTable tabId="4" name="citywise"/>
    <pivotTable tabId="4" name=" Delivery_satus"/>
    <pivotTable tabId="4" name=" total_profit"/>
    <pivotTable tabId="4" name=" totaldiscount"/>
    <pivotTable tabId="4" name="channelwise"/>
    <pivotTable tabId="4" name="Net_sales"/>
    <pivotTable tabId="4" name="payment_mode"/>
    <pivotTable tabId="4" name="product_category"/>
    <pivotTable tabId="4" name="product_subcategory"/>
    <pivotTable tabId="4" name="regionwise"/>
    <pivotTable tabId="4" name="totalsale"/>
    <pivotTable tabId="4" name="PivotTable11"/>
    <pivotTable tabId="4" name="PivotTable15"/>
  </pivotTables>
  <state minimalRefreshVersion="6" lastRefreshVersion="6" pivotCacheId="101609644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6D18376-210B-42EC-B97F-44251CC418AA}" cache="NativeTimeline_Date" caption="Date" level="2" selectionLevel="2" scrollPosition="2023-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6F71-EFB5-4C06-904C-EECC18829D8B}">
  <sheetPr>
    <tabColor theme="7" tint="-0.249977111117893"/>
  </sheetPr>
  <dimension ref="C3:M23"/>
  <sheetViews>
    <sheetView workbookViewId="0">
      <selection activeCell="E23" sqref="E23"/>
    </sheetView>
  </sheetViews>
  <sheetFormatPr defaultRowHeight="14.4" x14ac:dyDescent="0.3"/>
  <cols>
    <col min="3" max="3" width="19.77734375" bestFit="1" customWidth="1"/>
  </cols>
  <sheetData>
    <row r="3" spans="3:13" x14ac:dyDescent="0.3">
      <c r="C3" s="1" t="s">
        <v>0</v>
      </c>
      <c r="E3" s="19"/>
    </row>
    <row r="4" spans="3:13" x14ac:dyDescent="0.3">
      <c r="C4" s="2" t="s">
        <v>1</v>
      </c>
      <c r="E4" s="19"/>
      <c r="F4" s="20" t="s">
        <v>32966</v>
      </c>
      <c r="G4" s="20"/>
      <c r="H4" s="20"/>
      <c r="I4" s="20"/>
      <c r="J4" s="20"/>
      <c r="K4" s="20"/>
      <c r="L4" s="20"/>
    </row>
    <row r="5" spans="3:13" x14ac:dyDescent="0.3">
      <c r="C5" s="1" t="s">
        <v>2</v>
      </c>
    </row>
    <row r="6" spans="3:13" x14ac:dyDescent="0.3">
      <c r="C6" s="1" t="s">
        <v>3</v>
      </c>
      <c r="E6" s="21"/>
      <c r="F6" s="20" t="s">
        <v>32967</v>
      </c>
      <c r="G6" s="20"/>
      <c r="H6" s="20"/>
      <c r="I6" s="20"/>
      <c r="J6" s="20"/>
      <c r="K6" s="20"/>
      <c r="L6" s="20"/>
      <c r="M6" s="8"/>
    </row>
    <row r="7" spans="3:13" x14ac:dyDescent="0.3">
      <c r="C7" s="1" t="s">
        <v>4</v>
      </c>
      <c r="E7" s="21"/>
    </row>
    <row r="8" spans="3:13" x14ac:dyDescent="0.3">
      <c r="C8" s="1" t="s">
        <v>5</v>
      </c>
    </row>
    <row r="9" spans="3:13" x14ac:dyDescent="0.3">
      <c r="C9" s="1" t="s">
        <v>6</v>
      </c>
      <c r="E9" s="22"/>
      <c r="F9" s="20" t="s">
        <v>32968</v>
      </c>
      <c r="G9" s="20"/>
      <c r="H9" s="20"/>
      <c r="I9" s="20"/>
      <c r="J9" s="20"/>
      <c r="K9" s="20"/>
      <c r="L9" s="20"/>
    </row>
    <row r="10" spans="3:13" x14ac:dyDescent="0.3">
      <c r="C10" s="1" t="s">
        <v>7</v>
      </c>
      <c r="E10" s="22"/>
    </row>
    <row r="11" spans="3:13" x14ac:dyDescent="0.3">
      <c r="C11" s="1" t="s">
        <v>8</v>
      </c>
    </row>
    <row r="12" spans="3:13" x14ac:dyDescent="0.3">
      <c r="C12" s="1" t="s">
        <v>9</v>
      </c>
    </row>
    <row r="13" spans="3:13" x14ac:dyDescent="0.3">
      <c r="C13" s="1" t="s">
        <v>10</v>
      </c>
    </row>
    <row r="14" spans="3:13" x14ac:dyDescent="0.3">
      <c r="C14" s="1" t="s">
        <v>11</v>
      </c>
    </row>
    <row r="15" spans="3:13" x14ac:dyDescent="0.3">
      <c r="C15" s="1" t="s">
        <v>12</v>
      </c>
    </row>
    <row r="16" spans="3:13" x14ac:dyDescent="0.3">
      <c r="C16" s="1" t="s">
        <v>13</v>
      </c>
    </row>
    <row r="17" spans="3:3" x14ac:dyDescent="0.3">
      <c r="C17" s="3" t="s">
        <v>14</v>
      </c>
    </row>
    <row r="18" spans="3:3" x14ac:dyDescent="0.3">
      <c r="C18" s="1" t="s">
        <v>15</v>
      </c>
    </row>
    <row r="19" spans="3:3" x14ac:dyDescent="0.3">
      <c r="C19" s="1" t="s">
        <v>16</v>
      </c>
    </row>
    <row r="20" spans="3:3" x14ac:dyDescent="0.3">
      <c r="C20" s="1" t="s">
        <v>17</v>
      </c>
    </row>
    <row r="21" spans="3:3" x14ac:dyDescent="0.3">
      <c r="C21" s="1" t="s">
        <v>18</v>
      </c>
    </row>
    <row r="22" spans="3:3" x14ac:dyDescent="0.3">
      <c r="C22" s="3" t="s">
        <v>19</v>
      </c>
    </row>
    <row r="23" spans="3:3" x14ac:dyDescent="0.3">
      <c r="C23" s="1" t="s">
        <v>20</v>
      </c>
    </row>
  </sheetData>
  <mergeCells count="6">
    <mergeCell ref="E3:E4"/>
    <mergeCell ref="F4:L4"/>
    <mergeCell ref="E6:E7"/>
    <mergeCell ref="E9:E10"/>
    <mergeCell ref="F6:L6"/>
    <mergeCell ref="F9:L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E9CA4-82CD-4F75-9C75-67E570E740B2}">
  <sheetPr>
    <tabColor theme="9" tint="0.39997558519241921"/>
  </sheetPr>
  <dimension ref="A1:U10001"/>
  <sheetViews>
    <sheetView topLeftCell="D1" zoomScale="106" zoomScaleNormal="175" workbookViewId="0">
      <selection activeCell="A2" sqref="A1:U10001"/>
    </sheetView>
  </sheetViews>
  <sheetFormatPr defaultColWidth="8.77734375" defaultRowHeight="14.4" x14ac:dyDescent="0.3"/>
  <cols>
    <col min="1" max="1" width="16.77734375" style="4" customWidth="1"/>
    <col min="2" max="2" width="13.6640625" style="7" customWidth="1"/>
    <col min="3" max="3" width="17.21875" style="4" customWidth="1"/>
    <col min="4" max="4" width="13.5546875" style="4" customWidth="1"/>
    <col min="5" max="5" width="8.77734375" style="4" customWidth="1"/>
    <col min="6" max="6" width="12.21875" style="4" bestFit="1" customWidth="1"/>
    <col min="7" max="7" width="12.33203125" style="4" bestFit="1" customWidth="1"/>
    <col min="8" max="8" width="15.44140625" style="4" bestFit="1" customWidth="1"/>
    <col min="9" max="9" width="19.21875" style="4" bestFit="1" customWidth="1"/>
    <col min="10" max="10" width="20.109375" style="4" bestFit="1" customWidth="1"/>
    <col min="11" max="11" width="9.77734375" style="4" bestFit="1" customWidth="1"/>
    <col min="12" max="12" width="12.21875" style="4" bestFit="1" customWidth="1"/>
    <col min="13" max="13" width="9" style="4" bestFit="1" customWidth="1"/>
    <col min="14" max="14" width="9.77734375" style="4" bestFit="1" customWidth="1"/>
    <col min="15" max="15" width="10.109375" style="6" bestFit="1" customWidth="1"/>
    <col min="16" max="16" width="15.6640625" style="4" bestFit="1" customWidth="1"/>
    <col min="17" max="17" width="8.6640625" style="4" bestFit="1" customWidth="1"/>
    <col min="18" max="18" width="13.77734375" style="4" bestFit="1" customWidth="1"/>
    <col min="19" max="19" width="13.5546875" style="4" bestFit="1" customWidth="1"/>
    <col min="20" max="20" width="14" style="6" bestFit="1" customWidth="1"/>
    <col min="21" max="21" width="12.88671875" style="4" bestFit="1" customWidth="1"/>
    <col min="22" max="16384" width="8.77734375" style="4"/>
  </cols>
  <sheetData>
    <row r="1" spans="1:2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BF781-228B-41C6-A020-F448226448EB}">
  <sheetPr>
    <tabColor theme="5" tint="-0.249977111117893"/>
  </sheetPr>
  <dimension ref="A1:AP50"/>
  <sheetViews>
    <sheetView topLeftCell="A2" zoomScale="60" zoomScaleNormal="60" workbookViewId="0">
      <selection activeCell="R43" sqref="R43"/>
    </sheetView>
  </sheetViews>
  <sheetFormatPr defaultRowHeight="14.4" x14ac:dyDescent="0.3"/>
  <cols>
    <col min="1" max="1" width="16.44140625" bestFit="1" customWidth="1"/>
    <col min="2" max="2" width="15.21875" bestFit="1" customWidth="1"/>
    <col min="4" max="4" width="22.44140625" bestFit="1" customWidth="1"/>
    <col min="5" max="5" width="19.6640625" bestFit="1" customWidth="1"/>
    <col min="7" max="7" width="12.77734375" bestFit="1" customWidth="1"/>
    <col min="8" max="8" width="15.21875" bestFit="1" customWidth="1"/>
    <col min="9" max="9" width="19.6640625" bestFit="1" customWidth="1"/>
    <col min="12" max="12" width="12" bestFit="1" customWidth="1"/>
    <col min="13" max="13" width="15.21875" bestFit="1" customWidth="1"/>
    <col min="14" max="14" width="19.6640625" bestFit="1" customWidth="1"/>
    <col min="16" max="16" width="12.77734375" bestFit="1" customWidth="1"/>
    <col min="17" max="17" width="15.21875" bestFit="1" customWidth="1"/>
    <col min="18" max="18" width="20" bestFit="1" customWidth="1"/>
    <col min="19" max="19" width="16.77734375" bestFit="1" customWidth="1"/>
    <col min="20" max="20" width="12.77734375" bestFit="1" customWidth="1"/>
    <col min="21" max="21" width="15.21875" bestFit="1" customWidth="1"/>
    <col min="22" max="22" width="23.88671875" bestFit="1" customWidth="1"/>
    <col min="23" max="23" width="20.6640625" bestFit="1" customWidth="1"/>
    <col min="24" max="24" width="12.77734375" bestFit="1" customWidth="1"/>
    <col min="25" max="25" width="15.21875" bestFit="1" customWidth="1"/>
    <col min="26" max="26" width="19.109375" bestFit="1" customWidth="1"/>
    <col min="27" max="27" width="19.21875" bestFit="1" customWidth="1"/>
    <col min="28" max="28" width="12.77734375" bestFit="1" customWidth="1"/>
    <col min="29" max="29" width="15.21875" bestFit="1" customWidth="1"/>
    <col min="30" max="30" width="23.88671875" bestFit="1" customWidth="1"/>
    <col min="31" max="31" width="12.77734375" bestFit="1" customWidth="1"/>
    <col min="32" max="32" width="15.21875" bestFit="1" customWidth="1"/>
    <col min="33" max="33" width="12.5546875" bestFit="1" customWidth="1"/>
    <col min="34" max="34" width="15.21875" bestFit="1" customWidth="1"/>
    <col min="35" max="35" width="12.77734375" bestFit="1" customWidth="1"/>
    <col min="36" max="36" width="16.21875" bestFit="1" customWidth="1"/>
    <col min="37" max="37" width="16.6640625" bestFit="1" customWidth="1"/>
    <col min="40" max="40" width="12.77734375" bestFit="1" customWidth="1"/>
    <col min="41" max="41" width="15.21875" bestFit="1" customWidth="1"/>
    <col min="42" max="42" width="12.109375" bestFit="1" customWidth="1"/>
  </cols>
  <sheetData>
    <row r="1" spans="1:42" x14ac:dyDescent="0.3">
      <c r="A1" t="s">
        <v>32975</v>
      </c>
    </row>
    <row r="2" spans="1:42" x14ac:dyDescent="0.3">
      <c r="A2">
        <f>GETPIVOTDATA("Total Sales",$A$3)</f>
        <v>30592560.499999974</v>
      </c>
      <c r="D2">
        <f>GETPIVOTDATA("Discount Amount",$D$3)</f>
        <v>2703334.269999994</v>
      </c>
      <c r="H2" s="18">
        <f>GETPIVOTDATA("Sum of Net Sales",$G$3)</f>
        <v>27889226.230000019</v>
      </c>
      <c r="AG2">
        <f>GETPIVOTDATA("Net Sales",$T$19)</f>
        <v>27889226.230000015</v>
      </c>
    </row>
    <row r="3" spans="1:42" x14ac:dyDescent="0.3">
      <c r="A3" t="s">
        <v>32969</v>
      </c>
      <c r="D3" t="s">
        <v>32970</v>
      </c>
      <c r="G3" s="10" t="s">
        <v>32973</v>
      </c>
      <c r="H3" t="s">
        <v>32972</v>
      </c>
      <c r="I3" t="s">
        <v>32971</v>
      </c>
      <c r="M3" t="s">
        <v>32972</v>
      </c>
      <c r="N3" t="s">
        <v>32971</v>
      </c>
      <c r="P3" s="10" t="s">
        <v>32973</v>
      </c>
      <c r="Q3" t="s">
        <v>32972</v>
      </c>
      <c r="R3" t="s">
        <v>32976</v>
      </c>
      <c r="T3" s="10" t="s">
        <v>32973</v>
      </c>
      <c r="U3" t="s">
        <v>32972</v>
      </c>
      <c r="V3" t="s">
        <v>32990</v>
      </c>
    </row>
    <row r="4" spans="1:42" x14ac:dyDescent="0.3">
      <c r="A4">
        <v>30592560.499999974</v>
      </c>
      <c r="D4">
        <v>2703334.269999994</v>
      </c>
      <c r="G4" s="11" t="s">
        <v>57</v>
      </c>
      <c r="H4">
        <v>5621721.0100000175</v>
      </c>
      <c r="I4" s="16">
        <v>0.20090152334829692</v>
      </c>
      <c r="L4" s="11" t="s">
        <v>82</v>
      </c>
      <c r="M4">
        <v>1886378.1499999992</v>
      </c>
      <c r="N4">
        <v>450205.49999999988</v>
      </c>
      <c r="P4" s="11" t="s">
        <v>38</v>
      </c>
      <c r="Q4">
        <v>13988129.739999978</v>
      </c>
      <c r="R4" s="13">
        <v>8.8731971153847886E-2</v>
      </c>
      <c r="T4" s="11" t="s">
        <v>28</v>
      </c>
      <c r="U4">
        <v>2333830.8299999963</v>
      </c>
      <c r="V4">
        <v>4734</v>
      </c>
    </row>
    <row r="5" spans="1:42" x14ac:dyDescent="0.3">
      <c r="G5" s="11" t="s">
        <v>47</v>
      </c>
      <c r="H5">
        <v>5604598.9600000158</v>
      </c>
      <c r="I5" s="16">
        <v>0.20039859517364911</v>
      </c>
      <c r="L5" s="11" t="s">
        <v>104</v>
      </c>
      <c r="M5">
        <v>1755565.7399999993</v>
      </c>
      <c r="N5">
        <v>407417.98000000016</v>
      </c>
      <c r="P5" s="11" t="s">
        <v>26</v>
      </c>
      <c r="Q5">
        <v>13901096.49000006</v>
      </c>
      <c r="R5" s="13">
        <v>8.8158945686902773E-2</v>
      </c>
      <c r="T5" s="11" t="s">
        <v>92</v>
      </c>
      <c r="U5">
        <v>2359377.0299999993</v>
      </c>
      <c r="V5">
        <v>4525</v>
      </c>
    </row>
    <row r="6" spans="1:42" x14ac:dyDescent="0.3">
      <c r="G6" s="11" t="s">
        <v>36</v>
      </c>
      <c r="H6">
        <v>5493713.3899999959</v>
      </c>
      <c r="I6" s="16">
        <v>0.19736199297641815</v>
      </c>
      <c r="L6" s="11" t="s">
        <v>98</v>
      </c>
      <c r="M6">
        <v>1770062.1999999993</v>
      </c>
      <c r="N6">
        <v>404860.56999999989</v>
      </c>
      <c r="P6" s="11" t="s">
        <v>32974</v>
      </c>
      <c r="Q6">
        <v>27889226.230000012</v>
      </c>
      <c r="R6" s="13">
        <v>8.8445000000003896E-2</v>
      </c>
      <c r="T6" s="11" t="s">
        <v>105</v>
      </c>
      <c r="U6">
        <v>2357243.6199999955</v>
      </c>
      <c r="V6">
        <v>4572</v>
      </c>
    </row>
    <row r="7" spans="1:42" x14ac:dyDescent="0.3">
      <c r="G7" s="11" t="s">
        <v>89</v>
      </c>
      <c r="H7">
        <v>5333577.2500000009</v>
      </c>
      <c r="I7" s="16">
        <v>0.19137782938453057</v>
      </c>
      <c r="L7" s="11" t="s">
        <v>235</v>
      </c>
      <c r="M7">
        <v>1892899.5099999998</v>
      </c>
      <c r="N7">
        <v>441412.96999999968</v>
      </c>
      <c r="T7" s="11" t="s">
        <v>40</v>
      </c>
      <c r="U7">
        <v>2363463.9700000025</v>
      </c>
      <c r="V7">
        <v>4501</v>
      </c>
    </row>
    <row r="8" spans="1:42" x14ac:dyDescent="0.3">
      <c r="G8" s="11" t="s">
        <v>24</v>
      </c>
      <c r="H8">
        <v>5835615.619999988</v>
      </c>
      <c r="I8" s="16">
        <v>0.20996005911710525</v>
      </c>
      <c r="L8" s="11" t="s">
        <v>67</v>
      </c>
      <c r="M8">
        <v>1762760.8099999989</v>
      </c>
      <c r="N8">
        <v>405755.84999999974</v>
      </c>
      <c r="T8" s="11" t="s">
        <v>49</v>
      </c>
      <c r="U8">
        <v>2396217.8200000003</v>
      </c>
      <c r="V8">
        <v>4682</v>
      </c>
    </row>
    <row r="9" spans="1:42" x14ac:dyDescent="0.3">
      <c r="G9" s="11" t="s">
        <v>32974</v>
      </c>
      <c r="H9">
        <v>27889226.230000019</v>
      </c>
      <c r="I9" s="16">
        <v>1</v>
      </c>
      <c r="L9" s="11" t="s">
        <v>90</v>
      </c>
      <c r="M9">
        <v>1845938.4299999997</v>
      </c>
      <c r="N9">
        <v>442026.76</v>
      </c>
      <c r="P9" s="9" t="s">
        <v>32973</v>
      </c>
      <c r="Q9" s="9" t="s">
        <v>32972</v>
      </c>
      <c r="R9" s="9" t="s">
        <v>32976</v>
      </c>
      <c r="T9" s="11" t="s">
        <v>69</v>
      </c>
      <c r="U9">
        <v>2322382.1199999996</v>
      </c>
      <c r="V9">
        <v>4801</v>
      </c>
      <c r="AL9" t="s">
        <v>32975</v>
      </c>
    </row>
    <row r="10" spans="1:42" x14ac:dyDescent="0.3">
      <c r="A10">
        <f>GETPIVOTDATA("Net Sales",$A$11)</f>
        <v>27889226.229999974</v>
      </c>
      <c r="D10">
        <f>GETPIVOTDATA("Profit Amount",$D$11)</f>
        <v>6546998.4900000477</v>
      </c>
      <c r="L10" s="11" t="s">
        <v>122</v>
      </c>
      <c r="M10">
        <v>1772286.6499999997</v>
      </c>
      <c r="N10">
        <v>420120.16</v>
      </c>
      <c r="P10" s="11" t="s">
        <v>38</v>
      </c>
      <c r="Q10">
        <f>GETPIVOTDATA("Sum of Net Sales",$P$3,"Sales Channel", P10)</f>
        <v>13988129.739999978</v>
      </c>
      <c r="R10" s="14">
        <f>GETPIVOTDATA("Average of Discount %",$P$3,"Sales Channel",P10)</f>
        <v>8.8731971153847886E-2</v>
      </c>
      <c r="T10" s="11" t="s">
        <v>133</v>
      </c>
      <c r="U10">
        <v>2312195.1999999983</v>
      </c>
      <c r="V10">
        <v>4601</v>
      </c>
    </row>
    <row r="11" spans="1:42" x14ac:dyDescent="0.3">
      <c r="A11" t="s">
        <v>32972</v>
      </c>
      <c r="D11" t="s">
        <v>32971</v>
      </c>
      <c r="L11" s="11" t="s">
        <v>154</v>
      </c>
      <c r="M11">
        <v>1732073.0800000012</v>
      </c>
      <c r="N11">
        <v>403505.61999999988</v>
      </c>
      <c r="P11" s="11" t="s">
        <v>26</v>
      </c>
      <c r="Q11">
        <f t="shared" ref="Q11" si="0">GETPIVOTDATA("Sum of Net Sales",$P$3,"Sales Channel", P11)</f>
        <v>13901096.49000006</v>
      </c>
      <c r="R11" s="14">
        <f t="shared" ref="R11" si="1">GETPIVOTDATA("Average of Discount %",$P$3,"Sales Channel",P11)</f>
        <v>8.8158945686902773E-2</v>
      </c>
      <c r="T11" s="11" t="s">
        <v>308</v>
      </c>
      <c r="U11">
        <v>2159268.3200000017</v>
      </c>
      <c r="V11">
        <v>4355</v>
      </c>
    </row>
    <row r="12" spans="1:42" x14ac:dyDescent="0.3">
      <c r="A12">
        <v>27889226.229999974</v>
      </c>
      <c r="D12">
        <v>6546998.4900000477</v>
      </c>
      <c r="L12" s="11" t="s">
        <v>48</v>
      </c>
      <c r="M12">
        <v>1930419.4099999995</v>
      </c>
      <c r="N12">
        <v>453394.40999999974</v>
      </c>
      <c r="P12" s="12" t="s">
        <v>32974</v>
      </c>
      <c r="Q12" s="12">
        <f>SUM(Q10:Q11)</f>
        <v>27889226.230000038</v>
      </c>
      <c r="R12" s="12" t="s">
        <v>32975</v>
      </c>
      <c r="T12" s="11" t="s">
        <v>175</v>
      </c>
      <c r="U12">
        <v>2331276.5399999996</v>
      </c>
      <c r="V12">
        <v>4585</v>
      </c>
    </row>
    <row r="13" spans="1:42" x14ac:dyDescent="0.3">
      <c r="G13" s="9" t="s">
        <v>32973</v>
      </c>
      <c r="H13" s="9" t="s">
        <v>32972</v>
      </c>
      <c r="I13" s="9" t="s">
        <v>32971</v>
      </c>
      <c r="L13" s="11" t="s">
        <v>37</v>
      </c>
      <c r="M13">
        <v>1958665.9300000009</v>
      </c>
      <c r="N13">
        <v>466252.65999999951</v>
      </c>
      <c r="T13" s="11" t="s">
        <v>76</v>
      </c>
      <c r="U13">
        <v>2260223.9000000008</v>
      </c>
      <c r="V13">
        <v>4485</v>
      </c>
    </row>
    <row r="14" spans="1:42" x14ac:dyDescent="0.3">
      <c r="A14" s="10" t="s">
        <v>32973</v>
      </c>
      <c r="B14" t="s">
        <v>32972</v>
      </c>
      <c r="G14" s="11" t="s">
        <v>57</v>
      </c>
      <c r="H14">
        <f>GETPIVOTDATA("Sum of Net Sales",$G$3,"Region",G14)</f>
        <v>5621721.0100000175</v>
      </c>
      <c r="I14" s="14">
        <f>GETPIVOTDATA("Sum of Profit Amount",$G$3,"Region", G14)</f>
        <v>0.20090152334829692</v>
      </c>
      <c r="L14" s="11" t="s">
        <v>251</v>
      </c>
      <c r="M14">
        <v>1898476.6099999999</v>
      </c>
      <c r="N14">
        <v>446233.67</v>
      </c>
      <c r="T14" s="11" t="s">
        <v>59</v>
      </c>
      <c r="U14">
        <v>2343522.0700000012</v>
      </c>
      <c r="V14">
        <v>4654</v>
      </c>
    </row>
    <row r="15" spans="1:42" x14ac:dyDescent="0.3">
      <c r="A15" s="11" t="s">
        <v>52</v>
      </c>
      <c r="B15" s="16">
        <v>0.25169908093215698</v>
      </c>
      <c r="G15" s="11" t="s">
        <v>47</v>
      </c>
      <c r="H15">
        <f t="shared" ref="H15:H18" si="2">GETPIVOTDATA("Sum of Net Sales",$G$3,"Region",G15)</f>
        <v>5604598.9600000158</v>
      </c>
      <c r="I15" s="14">
        <f t="shared" ref="I15:I18" si="3">GETPIVOTDATA("Sum of Profit Amount",$G$3,"Region", G15)</f>
        <v>0.20039859517364911</v>
      </c>
      <c r="L15" s="11" t="s">
        <v>58</v>
      </c>
      <c r="M15">
        <v>1798962.2800000003</v>
      </c>
      <c r="N15">
        <v>422637.87999999971</v>
      </c>
      <c r="P15" s="10" t="s">
        <v>32973</v>
      </c>
      <c r="Q15" t="s">
        <v>32991</v>
      </c>
      <c r="T15" s="11" t="s">
        <v>111</v>
      </c>
      <c r="U15">
        <v>2350224.8100000024</v>
      </c>
      <c r="V15">
        <v>4606</v>
      </c>
    </row>
    <row r="16" spans="1:42" x14ac:dyDescent="0.3">
      <c r="A16" s="11" t="s">
        <v>31</v>
      </c>
      <c r="B16" s="16">
        <v>0.25184601401542711</v>
      </c>
      <c r="G16" s="11" t="s">
        <v>36</v>
      </c>
      <c r="H16">
        <f t="shared" si="2"/>
        <v>5493713.3899999959</v>
      </c>
      <c r="I16" s="14">
        <f t="shared" si="3"/>
        <v>0.19736199297641815</v>
      </c>
      <c r="L16" s="11" t="s">
        <v>307</v>
      </c>
      <c r="M16">
        <v>1781280.0399999991</v>
      </c>
      <c r="N16">
        <v>417201.92000000027</v>
      </c>
      <c r="P16" s="11" t="s">
        <v>32978</v>
      </c>
      <c r="Q16" s="16">
        <v>0.13662898420254957</v>
      </c>
      <c r="T16" s="11" t="s">
        <v>32974</v>
      </c>
      <c r="U16">
        <v>27889226.229999997</v>
      </c>
      <c r="V16">
        <v>55101</v>
      </c>
      <c r="AP16" s="18">
        <f>GETPIVOTDATA("Net Sales",$P$15)</f>
        <v>1</v>
      </c>
    </row>
    <row r="17" spans="1:41" x14ac:dyDescent="0.3">
      <c r="A17" s="11" t="s">
        <v>62</v>
      </c>
      <c r="B17" s="16">
        <v>0.2537581402092563</v>
      </c>
      <c r="G17" s="11" t="s">
        <v>89</v>
      </c>
      <c r="H17">
        <f t="shared" si="2"/>
        <v>5333577.2500000009</v>
      </c>
      <c r="I17" s="14">
        <f t="shared" si="3"/>
        <v>0.19137782938453057</v>
      </c>
      <c r="L17" s="11" t="s">
        <v>25</v>
      </c>
      <c r="M17">
        <v>2050760.8599999982</v>
      </c>
      <c r="N17">
        <v>478169.01999999967</v>
      </c>
      <c r="P17" s="11" t="s">
        <v>32979</v>
      </c>
      <c r="Q17" s="16">
        <v>0.13028275722083379</v>
      </c>
      <c r="AO17" s="17">
        <f>GETPIVOTDATA("Net Sales",$A$37)</f>
        <v>27889226.23</v>
      </c>
    </row>
    <row r="18" spans="1:41" x14ac:dyDescent="0.3">
      <c r="A18" s="11" t="s">
        <v>85</v>
      </c>
      <c r="B18" s="16">
        <v>0.24269676484315955</v>
      </c>
      <c r="G18" s="11" t="s">
        <v>24</v>
      </c>
      <c r="H18">
        <f t="shared" si="2"/>
        <v>5835615.619999988</v>
      </c>
      <c r="I18" s="14">
        <f t="shared" si="3"/>
        <v>0.20996005911710525</v>
      </c>
      <c r="L18" s="11" t="s">
        <v>75</v>
      </c>
      <c r="M18">
        <v>2052696.5299999993</v>
      </c>
      <c r="N18">
        <v>487803.52000000037</v>
      </c>
      <c r="P18" s="11" t="s">
        <v>32980</v>
      </c>
      <c r="Q18" s="16">
        <v>0.13456737125116003</v>
      </c>
    </row>
    <row r="19" spans="1:41" x14ac:dyDescent="0.3">
      <c r="A19" s="11" t="s">
        <v>32974</v>
      </c>
      <c r="B19" s="16">
        <v>1</v>
      </c>
      <c r="G19" s="12" t="s">
        <v>32974</v>
      </c>
      <c r="H19" s="12">
        <f>SUM(H14:H18)</f>
        <v>27889226.230000019</v>
      </c>
      <c r="I19" s="12">
        <f>SUM(I14:I18)</f>
        <v>0.99999999999999989</v>
      </c>
      <c r="L19" s="11" t="s">
        <v>32974</v>
      </c>
      <c r="M19">
        <v>27889226.229999997</v>
      </c>
      <c r="N19">
        <v>6546998.4899999984</v>
      </c>
      <c r="P19" s="11" t="s">
        <v>32981</v>
      </c>
      <c r="Q19" s="16">
        <v>6.6311957339664065E-2</v>
      </c>
      <c r="T19" s="10" t="s">
        <v>32973</v>
      </c>
      <c r="U19" t="s">
        <v>32972</v>
      </c>
    </row>
    <row r="20" spans="1:41" x14ac:dyDescent="0.3">
      <c r="P20" s="11" t="s">
        <v>32982</v>
      </c>
      <c r="Q20" s="16">
        <v>6.7758672987751817E-2</v>
      </c>
      <c r="T20" s="11" t="s">
        <v>43</v>
      </c>
      <c r="U20">
        <v>6875131.4900000151</v>
      </c>
    </row>
    <row r="21" spans="1:41" x14ac:dyDescent="0.3">
      <c r="A21" s="10" t="s">
        <v>32973</v>
      </c>
      <c r="B21" t="s">
        <v>32972</v>
      </c>
      <c r="C21" t="s">
        <v>32977</v>
      </c>
      <c r="P21" s="11" t="s">
        <v>32983</v>
      </c>
      <c r="Q21" s="16">
        <v>6.2635639138705484E-2</v>
      </c>
      <c r="T21" s="11" t="s">
        <v>32</v>
      </c>
      <c r="U21">
        <v>6990654.860000019</v>
      </c>
    </row>
    <row r="22" spans="1:41" x14ac:dyDescent="0.3">
      <c r="A22" s="11" t="s">
        <v>91</v>
      </c>
      <c r="B22">
        <v>7002848.7700000033</v>
      </c>
      <c r="C22" s="13">
        <v>0.23570841889116761</v>
      </c>
      <c r="L22" s="9" t="s">
        <v>32973</v>
      </c>
      <c r="M22" s="9" t="s">
        <v>32972</v>
      </c>
      <c r="N22" s="9" t="s">
        <v>32971</v>
      </c>
      <c r="P22" s="11" t="s">
        <v>32984</v>
      </c>
      <c r="Q22" s="16">
        <v>6.7950762935167983E-2</v>
      </c>
      <c r="T22" s="11" t="s">
        <v>63</v>
      </c>
      <c r="U22">
        <v>7043927.7199999969</v>
      </c>
    </row>
    <row r="23" spans="1:41" x14ac:dyDescent="0.3">
      <c r="A23" s="11" t="s">
        <v>39</v>
      </c>
      <c r="B23">
        <v>6980931.4900000002</v>
      </c>
      <c r="C23" s="13">
        <v>0.23342730567861128</v>
      </c>
      <c r="L23" s="11" t="s">
        <v>82</v>
      </c>
      <c r="M23">
        <f>GETPIVOTDATA("Sum of Net Sales",$L$3,"City", L23)</f>
        <v>1886378.1499999992</v>
      </c>
      <c r="N23">
        <f>GETPIVOTDATA("Sum of Profit Amount",$L$3,"City", L23)</f>
        <v>450205.49999999988</v>
      </c>
      <c r="P23" s="11" t="s">
        <v>32985</v>
      </c>
      <c r="Q23" s="16">
        <v>7.2223937422590923E-2</v>
      </c>
      <c r="T23" s="11" t="s">
        <v>53</v>
      </c>
      <c r="U23">
        <v>6979512.1599999843</v>
      </c>
    </row>
    <row r="24" spans="1:41" x14ac:dyDescent="0.3">
      <c r="A24" s="11" t="s">
        <v>68</v>
      </c>
      <c r="B24">
        <v>6831875.250000014</v>
      </c>
      <c r="C24" s="13">
        <v>0.23449901768172535</v>
      </c>
      <c r="L24" s="11" t="s">
        <v>104</v>
      </c>
      <c r="M24">
        <f t="shared" ref="M24:M37" si="4">GETPIVOTDATA("Sum of Net Sales",$L$3,"City", L24)</f>
        <v>1755565.7399999993</v>
      </c>
      <c r="N24">
        <f t="shared" ref="N24:N37" si="5">GETPIVOTDATA("Sum of Profit Amount",$L$3,"City", L24)</f>
        <v>407417.98000000016</v>
      </c>
      <c r="P24" s="11" t="s">
        <v>32986</v>
      </c>
      <c r="Q24" s="16">
        <v>6.0951521063408107E-2</v>
      </c>
      <c r="T24" s="11" t="s">
        <v>32974</v>
      </c>
      <c r="U24">
        <v>27889226.230000015</v>
      </c>
    </row>
    <row r="25" spans="1:41" x14ac:dyDescent="0.3">
      <c r="A25" s="11" t="s">
        <v>27</v>
      </c>
      <c r="B25">
        <v>7073570.7199999997</v>
      </c>
      <c r="C25" s="13">
        <v>0.23640126133227865</v>
      </c>
      <c r="I25" s="9" t="s">
        <v>32973</v>
      </c>
      <c r="L25" s="11" t="s">
        <v>98</v>
      </c>
      <c r="M25">
        <f t="shared" si="4"/>
        <v>1770062.1999999993</v>
      </c>
      <c r="N25">
        <f t="shared" si="5"/>
        <v>404860.56999999989</v>
      </c>
      <c r="P25" s="11" t="s">
        <v>32987</v>
      </c>
      <c r="Q25" s="16">
        <v>6.8243615090069862E-2</v>
      </c>
    </row>
    <row r="26" spans="1:41" x14ac:dyDescent="0.3">
      <c r="A26" s="11" t="s">
        <v>32974</v>
      </c>
      <c r="B26">
        <v>27889226.230000071</v>
      </c>
      <c r="C26" s="13">
        <v>0.23501000000001268</v>
      </c>
      <c r="I26" s="11" t="s">
        <v>57</v>
      </c>
      <c r="L26" s="11" t="s">
        <v>235</v>
      </c>
      <c r="M26">
        <f t="shared" si="4"/>
        <v>1892899.5099999998</v>
      </c>
      <c r="N26">
        <f t="shared" si="5"/>
        <v>441412.96999999968</v>
      </c>
      <c r="P26" s="11" t="s">
        <v>32988</v>
      </c>
      <c r="Q26" s="16">
        <v>6.2708090772298108E-2</v>
      </c>
    </row>
    <row r="27" spans="1:41" x14ac:dyDescent="0.3">
      <c r="I27" s="11" t="s">
        <v>47</v>
      </c>
      <c r="L27" s="11" t="s">
        <v>67</v>
      </c>
      <c r="M27">
        <f t="shared" si="4"/>
        <v>1762760.8099999989</v>
      </c>
      <c r="N27">
        <f t="shared" si="5"/>
        <v>405755.84999999974</v>
      </c>
      <c r="P27" s="11" t="s">
        <v>32989</v>
      </c>
      <c r="Q27" s="16">
        <v>6.9736690575800245E-2</v>
      </c>
    </row>
    <row r="28" spans="1:41" x14ac:dyDescent="0.3">
      <c r="I28" s="11" t="s">
        <v>36</v>
      </c>
      <c r="L28" s="11" t="s">
        <v>90</v>
      </c>
      <c r="M28">
        <f t="shared" si="4"/>
        <v>1845938.4299999997</v>
      </c>
      <c r="N28">
        <f t="shared" si="5"/>
        <v>442026.76</v>
      </c>
      <c r="P28" s="11" t="s">
        <v>32974</v>
      </c>
      <c r="Q28" s="16">
        <v>1</v>
      </c>
    </row>
    <row r="29" spans="1:41" x14ac:dyDescent="0.3">
      <c r="A29" s="9" t="s">
        <v>32973</v>
      </c>
      <c r="B29" s="9" t="s">
        <v>32972</v>
      </c>
      <c r="C29" s="9" t="s">
        <v>32977</v>
      </c>
      <c r="I29" s="11" t="s">
        <v>89</v>
      </c>
      <c r="L29" s="11" t="s">
        <v>122</v>
      </c>
      <c r="M29">
        <f t="shared" si="4"/>
        <v>1772286.6499999997</v>
      </c>
      <c r="N29">
        <f t="shared" si="5"/>
        <v>420120.16</v>
      </c>
    </row>
    <row r="30" spans="1:41" x14ac:dyDescent="0.3">
      <c r="A30" s="11" t="s">
        <v>91</v>
      </c>
      <c r="B30">
        <f>GETPIVOTDATA("Sum of Net Sales",$A$21,"Product Category",A30)</f>
        <v>7002848.7700000033</v>
      </c>
      <c r="C30" s="14">
        <f>GETPIVOTDATA("Average of Profit Margin %",$A$21,"Product Category",A30)</f>
        <v>0.23570841889116761</v>
      </c>
      <c r="I30" s="11" t="s">
        <v>24</v>
      </c>
      <c r="L30" s="11" t="s">
        <v>154</v>
      </c>
      <c r="M30">
        <f t="shared" si="4"/>
        <v>1732073.0800000012</v>
      </c>
      <c r="N30">
        <f t="shared" si="5"/>
        <v>403505.61999999988</v>
      </c>
    </row>
    <row r="31" spans="1:41" x14ac:dyDescent="0.3">
      <c r="A31" s="11" t="s">
        <v>39</v>
      </c>
      <c r="B31">
        <f>GETPIVOTDATA("Sum of Net Sales",$A$21,"Product Category",A31)</f>
        <v>6980931.4900000002</v>
      </c>
      <c r="C31" s="14">
        <f>GETPIVOTDATA("Average of Profit Margin %",$A$21,"Product Category",A31)</f>
        <v>0.23342730567861128</v>
      </c>
      <c r="I31" s="12" t="s">
        <v>32974</v>
      </c>
      <c r="L31" s="11" t="s">
        <v>48</v>
      </c>
      <c r="M31">
        <f t="shared" si="4"/>
        <v>1930419.4099999995</v>
      </c>
      <c r="N31">
        <f t="shared" si="5"/>
        <v>453394.40999999974</v>
      </c>
      <c r="P31" s="9" t="s">
        <v>32973</v>
      </c>
      <c r="Q31" s="9" t="s">
        <v>32972</v>
      </c>
    </row>
    <row r="32" spans="1:41" x14ac:dyDescent="0.3">
      <c r="A32" s="11" t="s">
        <v>68</v>
      </c>
      <c r="B32">
        <f>GETPIVOTDATA("Sum of Net Sales",$A$21,"Product Category",A32)</f>
        <v>6831875.250000014</v>
      </c>
      <c r="C32" s="14">
        <f>GETPIVOTDATA("Average of Profit Margin %",$A$21,"Product Category",A32)</f>
        <v>0.23449901768172535</v>
      </c>
      <c r="L32" s="11" t="s">
        <v>37</v>
      </c>
      <c r="M32">
        <f t="shared" si="4"/>
        <v>1958665.9300000009</v>
      </c>
      <c r="N32">
        <f t="shared" si="5"/>
        <v>466252.65999999951</v>
      </c>
      <c r="P32" s="11" t="s">
        <v>43</v>
      </c>
      <c r="Q32">
        <f>GETPIVOTDATA("Net Sales",$T$19,"Delivery Status", P32)</f>
        <v>6875131.4900000151</v>
      </c>
    </row>
    <row r="33" spans="1:17" x14ac:dyDescent="0.3">
      <c r="A33" s="11" t="s">
        <v>27</v>
      </c>
      <c r="B33">
        <f>GETPIVOTDATA("Sum of Net Sales",$A$21,"Product Category",A33)</f>
        <v>7073570.7199999997</v>
      </c>
      <c r="C33" s="14">
        <f>GETPIVOTDATA("Average of Profit Margin %",$A$21,"Product Category",A33)</f>
        <v>0.23640126133227865</v>
      </c>
      <c r="L33" s="11" t="s">
        <v>251</v>
      </c>
      <c r="M33">
        <f t="shared" si="4"/>
        <v>1898476.6099999999</v>
      </c>
      <c r="N33">
        <f t="shared" si="5"/>
        <v>446233.67</v>
      </c>
      <c r="P33" s="11" t="s">
        <v>32</v>
      </c>
      <c r="Q33">
        <f>GETPIVOTDATA("Net Sales",$T$19,"Delivery Status", P33)</f>
        <v>6990654.860000019</v>
      </c>
    </row>
    <row r="34" spans="1:17" x14ac:dyDescent="0.3">
      <c r="A34" s="12" t="s">
        <v>32974</v>
      </c>
      <c r="B34">
        <f>SUM(B30:B33)</f>
        <v>27889226.230000015</v>
      </c>
      <c r="C34" s="15">
        <v>0.23501000000001268</v>
      </c>
      <c r="L34" s="11" t="s">
        <v>58</v>
      </c>
      <c r="M34">
        <f t="shared" si="4"/>
        <v>1798962.2800000003</v>
      </c>
      <c r="N34">
        <f t="shared" si="5"/>
        <v>422637.87999999971</v>
      </c>
      <c r="P34" s="11" t="s">
        <v>63</v>
      </c>
      <c r="Q34">
        <f>GETPIVOTDATA("Net Sales",$T$19,"Delivery Status", P34)</f>
        <v>7043927.7199999969</v>
      </c>
    </row>
    <row r="35" spans="1:17" x14ac:dyDescent="0.3">
      <c r="L35" s="11" t="s">
        <v>307</v>
      </c>
      <c r="M35">
        <f t="shared" si="4"/>
        <v>1781280.0399999991</v>
      </c>
      <c r="N35">
        <f t="shared" si="5"/>
        <v>417201.92000000027</v>
      </c>
      <c r="P35" s="11" t="s">
        <v>53</v>
      </c>
      <c r="Q35">
        <f>GETPIVOTDATA("Net Sales",$T$19,"Delivery Status", P35)</f>
        <v>6979512.1599999843</v>
      </c>
    </row>
    <row r="36" spans="1:17" x14ac:dyDescent="0.3">
      <c r="L36" s="11" t="s">
        <v>25</v>
      </c>
      <c r="M36">
        <f t="shared" si="4"/>
        <v>2050760.8599999982</v>
      </c>
      <c r="N36">
        <f t="shared" si="5"/>
        <v>478169.01999999967</v>
      </c>
      <c r="P36" s="12" t="s">
        <v>32974</v>
      </c>
      <c r="Q36">
        <f>SUM(Q32:Q35)</f>
        <v>27889226.230000015</v>
      </c>
    </row>
    <row r="37" spans="1:17" x14ac:dyDescent="0.3">
      <c r="A37" s="10" t="s">
        <v>32973</v>
      </c>
      <c r="B37" t="s">
        <v>32972</v>
      </c>
      <c r="L37" s="11" t="s">
        <v>75</v>
      </c>
      <c r="M37">
        <f t="shared" si="4"/>
        <v>2052696.5299999993</v>
      </c>
      <c r="N37">
        <f t="shared" si="5"/>
        <v>487803.52000000037</v>
      </c>
    </row>
    <row r="38" spans="1:17" x14ac:dyDescent="0.3">
      <c r="A38" s="11" t="s">
        <v>32978</v>
      </c>
      <c r="B38">
        <v>3810476.6500000008</v>
      </c>
      <c r="L38" s="12" t="s">
        <v>32974</v>
      </c>
      <c r="M38" s="12">
        <f>SUM(M23:M37)</f>
        <v>27889226.229999997</v>
      </c>
      <c r="N38" s="12">
        <f>SUM(N23:N37)</f>
        <v>6546998.4899999984</v>
      </c>
    </row>
    <row r="39" spans="1:17" x14ac:dyDescent="0.3">
      <c r="A39" s="11" t="s">
        <v>32979</v>
      </c>
      <c r="B39">
        <v>3633485.2899999996</v>
      </c>
    </row>
    <row r="40" spans="1:17" x14ac:dyDescent="0.3">
      <c r="A40" s="11" t="s">
        <v>32980</v>
      </c>
      <c r="B40">
        <v>3752979.8600000003</v>
      </c>
    </row>
    <row r="41" spans="1:17" x14ac:dyDescent="0.3">
      <c r="A41" s="11" t="s">
        <v>32981</v>
      </c>
      <c r="B41">
        <v>1849389.18</v>
      </c>
    </row>
    <row r="42" spans="1:17" x14ac:dyDescent="0.3">
      <c r="A42" s="11" t="s">
        <v>32982</v>
      </c>
      <c r="B42">
        <v>1889736.9600000007</v>
      </c>
    </row>
    <row r="43" spans="1:17" x14ac:dyDescent="0.3">
      <c r="A43" s="11" t="s">
        <v>32983</v>
      </c>
      <c r="B43">
        <v>1746859.5099999998</v>
      </c>
    </row>
    <row r="44" spans="1:17" x14ac:dyDescent="0.3">
      <c r="A44" s="11" t="s">
        <v>32984</v>
      </c>
      <c r="B44">
        <v>1895094.1999999986</v>
      </c>
    </row>
    <row r="45" spans="1:17" x14ac:dyDescent="0.3">
      <c r="A45" s="11" t="s">
        <v>32985</v>
      </c>
      <c r="B45">
        <v>2014269.7300000014</v>
      </c>
    </row>
    <row r="46" spans="1:17" x14ac:dyDescent="0.3">
      <c r="A46" s="11" t="s">
        <v>32986</v>
      </c>
      <c r="B46">
        <v>1699890.7599999988</v>
      </c>
    </row>
    <row r="47" spans="1:17" x14ac:dyDescent="0.3">
      <c r="A47" s="11" t="s">
        <v>32987</v>
      </c>
      <c r="B47">
        <v>1903261.6200000003</v>
      </c>
    </row>
    <row r="48" spans="1:17" x14ac:dyDescent="0.3">
      <c r="A48" s="11" t="s">
        <v>32988</v>
      </c>
      <c r="B48">
        <v>1748880.1299999973</v>
      </c>
    </row>
    <row r="49" spans="1:2" x14ac:dyDescent="0.3">
      <c r="A49" s="11" t="s">
        <v>32989</v>
      </c>
      <c r="B49">
        <v>1944902.3400000019</v>
      </c>
    </row>
    <row r="50" spans="1:2" x14ac:dyDescent="0.3">
      <c r="A50" s="11" t="s">
        <v>32974</v>
      </c>
      <c r="B50">
        <v>27889226.23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4589-782A-4C63-8978-14BD200BEB3B}">
  <sheetPr>
    <tabColor rgb="FFFF0000"/>
  </sheetPr>
  <dimension ref="K6"/>
  <sheetViews>
    <sheetView showGridLines="0" showRowColHeaders="0" tabSelected="1" zoomScaleNormal="100" workbookViewId="0">
      <selection activeCell="K6" sqref="K6"/>
    </sheetView>
  </sheetViews>
  <sheetFormatPr defaultRowHeight="14.4" x14ac:dyDescent="0.3"/>
  <sheetData>
    <row r="6" spans="11:11" x14ac:dyDescent="0.3">
      <c r="K6" t="s">
        <v>32992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planning</vt:lpstr>
      <vt:lpstr>Main Data</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Raikwar</dc:creator>
  <cp:lastModifiedBy>Neha Raikwar</cp:lastModifiedBy>
  <dcterms:created xsi:type="dcterms:W3CDTF">2025-11-19T07:46:27Z</dcterms:created>
  <dcterms:modified xsi:type="dcterms:W3CDTF">2025-12-18T10:49:35Z</dcterms:modified>
</cp:coreProperties>
</file>