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ehathombare/Downloads/"/>
    </mc:Choice>
  </mc:AlternateContent>
  <xr:revisionPtr revIDLastSave="0" documentId="8_{B7FE13CB-69B0-124D-9CCD-744A2664B459}" xr6:coauthVersionLast="47" xr6:coauthVersionMax="47" xr10:uidLastSave="{00000000-0000-0000-0000-000000000000}"/>
  <bookViews>
    <workbookView xWindow="0" yWindow="0" windowWidth="28800" windowHeight="18000" activeTab="4" xr2:uid="{00000000-000D-0000-FFFF-FFFF00000000}"/>
  </bookViews>
  <sheets>
    <sheet name="1. Net Promoter Score" sheetId="10" r:id="rId1"/>
    <sheet name="2. Pivot Table" sheetId="18" r:id="rId2"/>
    <sheet name="Pivot Answer" sheetId="20" r:id="rId3"/>
    <sheet name="3. Model scoring - Decision T" sheetId="12" r:id="rId4"/>
    <sheet name="4. Classification and Profit" sheetId="13" r:id="rId5"/>
    <sheet name="5. ROC space" sheetId="17" r:id="rId6"/>
    <sheet name="6. k Nearest Neighbors" sheetId="14" r:id="rId7"/>
    <sheet name="7. Customer Lifetime Value" sheetId="15" r:id="rId8"/>
    <sheet name="8. RFM segmentation" sheetId="16" r:id="rId9"/>
    <sheet name="9. Optimization" sheetId="19" r:id="rId10"/>
  </sheets>
  <definedNames>
    <definedName name="solver_adj" localSheetId="9" hidden="1">'9. Optimization'!$D$10:$F$10</definedName>
    <definedName name="solver_cvg" localSheetId="9" hidden="1">0.0001</definedName>
    <definedName name="solver_drv" localSheetId="9" hidden="1">1</definedName>
    <definedName name="solver_eng" localSheetId="9" hidden="1">2</definedName>
    <definedName name="solver_est" localSheetId="9" hidden="1">1</definedName>
    <definedName name="solver_itr" localSheetId="9" hidden="1">2147483647</definedName>
    <definedName name="solver_lhs1" localSheetId="9" hidden="1">'9. Optimization'!$H$19:$H$21</definedName>
    <definedName name="solver_lin" localSheetId="9" hidden="1">1</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1</definedName>
    <definedName name="solver_nwt" localSheetId="9" hidden="1">1</definedName>
    <definedName name="solver_opt" localSheetId="9" hidden="1">'9. Optimization'!$D$14</definedName>
    <definedName name="solver_pre" localSheetId="9" hidden="1">0.000001</definedName>
    <definedName name="solver_rbv" localSheetId="9" hidden="1">1</definedName>
    <definedName name="solver_rel1" localSheetId="9" hidden="1">1</definedName>
    <definedName name="solver_rhs1" localSheetId="9" hidden="1">'9. Optimization'!$I$19:$I$21</definedName>
    <definedName name="solver_rlx" localSheetId="9" hidden="1">2</definedName>
    <definedName name="solver_rsd" localSheetId="9" hidden="1">0</definedName>
    <definedName name="solver_scl" localSheetId="9" hidden="1">1</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1</definedName>
    <definedName name="solver_val" localSheetId="9" hidden="1">0</definedName>
    <definedName name="solver_ver" localSheetId="9" hidden="1">3</definedName>
  </definedName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13" l="1"/>
  <c r="G24" i="13"/>
  <c r="G21" i="13"/>
  <c r="F11" i="13"/>
  <c r="F10" i="13"/>
  <c r="F9" i="13"/>
  <c r="S23" i="13"/>
  <c r="N23" i="13"/>
  <c r="M23" i="13"/>
  <c r="N26" i="13" s="1"/>
  <c r="G5" i="13"/>
  <c r="F5" i="13"/>
  <c r="K4" i="19"/>
  <c r="K3" i="19"/>
  <c r="H21" i="19"/>
  <c r="H20" i="19"/>
  <c r="H19" i="19"/>
  <c r="D14" i="19"/>
  <c r="I7" i="15"/>
  <c r="G23" i="15"/>
  <c r="F23" i="15"/>
  <c r="E23" i="15"/>
  <c r="I6" i="15" s="1"/>
  <c r="E13" i="14"/>
  <c r="E12" i="14"/>
  <c r="E11" i="14"/>
  <c r="E10" i="14"/>
  <c r="E9" i="14"/>
  <c r="E8" i="14"/>
  <c r="E7" i="14"/>
  <c r="E6" i="14"/>
  <c r="E4" i="14"/>
  <c r="E5" i="14"/>
  <c r="G18" i="17"/>
  <c r="G17" i="17"/>
  <c r="C18" i="17"/>
  <c r="C17" i="17"/>
  <c r="B19" i="10"/>
  <c r="E11" i="10" s="1"/>
  <c r="E10" i="10"/>
  <c r="E9" i="10"/>
  <c r="E8" i="10"/>
  <c r="B17" i="10"/>
  <c r="C17" i="10" s="1"/>
  <c r="B16" i="10"/>
  <c r="C16" i="10" s="1"/>
  <c r="B15" i="10"/>
  <c r="C15" i="10" s="1"/>
  <c r="B12" i="20"/>
  <c r="A5" i="14" l="1"/>
  <c r="A6" i="14" s="1"/>
  <c r="A7" i="14" s="1"/>
  <c r="A8" i="14" s="1"/>
  <c r="A9" i="14" s="1"/>
  <c r="A10" i="14" s="1"/>
  <c r="A11" i="14" s="1"/>
  <c r="A12" i="14" s="1"/>
  <c r="A13" i="14" s="1"/>
  <c r="D7" i="13" l="1"/>
  <c r="C7" i="13"/>
  <c r="C19" i="13" l="1"/>
  <c r="H5" i="13"/>
  <c r="D19" i="13"/>
  <c r="D18" i="13"/>
  <c r="M16" i="13" s="1"/>
  <c r="C17" i="13" l="1"/>
  <c r="N16" i="13"/>
  <c r="H4" i="10"/>
  <c r="C4" i="10"/>
  <c r="D4" i="10" s="1"/>
  <c r="E4" i="10" s="1"/>
  <c r="L16" i="13" l="1"/>
  <c r="R23" i="13"/>
  <c r="S26" i="13" s="1"/>
  <c r="L4" i="10"/>
</calcChain>
</file>

<file path=xl/sharedStrings.xml><?xml version="1.0" encoding="utf-8"?>
<sst xmlns="http://schemas.openxmlformats.org/spreadsheetml/2006/main" count="557" uniqueCount="145">
  <si>
    <t>Total</t>
  </si>
  <si>
    <t>Y</t>
  </si>
  <si>
    <t>(a)</t>
  </si>
  <si>
    <t>(b)</t>
  </si>
  <si>
    <t>(c)</t>
  </si>
  <si>
    <t>(d)</t>
  </si>
  <si>
    <t>(e)</t>
  </si>
  <si>
    <t>A</t>
  </si>
  <si>
    <t>N</t>
  </si>
  <si>
    <t>B</t>
  </si>
  <si>
    <t>Suppose that you collect responses from your customers to the question "On a scale from 1 to 10, with 1 meaning Not Likely and 10 meaning very likely, how likely are you to recommend our business to a friend or colleague?", and suppose you get the following results</t>
  </si>
  <si>
    <t>Rating</t>
  </si>
  <si>
    <t>Customer count</t>
  </si>
  <si>
    <t xml:space="preserve">Using the NPS methodology, answer the following </t>
  </si>
  <si>
    <t>&lt;== Enter your answer here</t>
  </si>
  <si>
    <t>CUSTOMER</t>
  </si>
  <si>
    <t>HOUSE</t>
  </si>
  <si>
    <t>INCOME</t>
  </si>
  <si>
    <t>OVERAGE</t>
  </si>
  <si>
    <t>LEFTOVER</t>
  </si>
  <si>
    <t>What is the probability that customer 1 will churn?</t>
  </si>
  <si>
    <t>Would we classify customer 1 as STAY or CHURN?</t>
  </si>
  <si>
    <t>What is the probability that customer 2 will churn?</t>
  </si>
  <si>
    <t>Would we classify customer 2 as STAY or CHURN?</t>
  </si>
  <si>
    <t>Suppose we use the decision tree to the right to predict customer churn.</t>
  </si>
  <si>
    <t>Consider the two customers below:</t>
  </si>
  <si>
    <t>Predicted</t>
  </si>
  <si>
    <t>Actual</t>
  </si>
  <si>
    <t>p</t>
  </si>
  <si>
    <t>n</t>
  </si>
  <si>
    <t>What is the expected profit when using model A?</t>
  </si>
  <si>
    <t>What is the expected profit when using model B?</t>
  </si>
  <si>
    <t>Suppose classification model B is run on a data set and gives the following results:</t>
  </si>
  <si>
    <t>What is the accuracy of model A?</t>
  </si>
  <si>
    <t>What is the true positive rate of model A?</t>
  </si>
  <si>
    <t>What is the false negative rate of model A?</t>
  </si>
  <si>
    <t>What is the accuracy of model B?</t>
  </si>
  <si>
    <t>Suppose we have the following cost-benefit matrix regardless of which model we use:</t>
  </si>
  <si>
    <t>(f)</t>
  </si>
  <si>
    <t>Customer_id</t>
  </si>
  <si>
    <t>Age</t>
  </si>
  <si>
    <t>Income($K)</t>
  </si>
  <si>
    <t>Suppose the following are true</t>
  </si>
  <si>
    <t xml:space="preserve">On average, we earn $1000 per year per customer </t>
  </si>
  <si>
    <t>We assume our annual discount is 12%</t>
  </si>
  <si>
    <t>Our average annual customer retention rate is 95%</t>
  </si>
  <si>
    <t>What is the average CLV (customer lifetime value) to the nearest dollar?</t>
  </si>
  <si>
    <t>If retention rate dropped to 90%, what would be the average CLV (customer lifetime value) to the nearest dollar?</t>
  </si>
  <si>
    <t>Explain your reasoning in (c)</t>
  </si>
  <si>
    <t>Enter your answer here ==&gt;</t>
  </si>
  <si>
    <t>This customer has not been spending as much as before, or other customers are spending more relative to this customer.</t>
  </si>
  <si>
    <t>This customer has visited recently, unlike the 555's, and you would like more of your customers to switch from 555 to 355.</t>
  </si>
  <si>
    <t>This was once one of your best customers, and they are now at risk of becoming an at-risk customer.</t>
  </si>
  <si>
    <t>Response</t>
  </si>
  <si>
    <t xml:space="preserve">We are trying to predict if customer X, who has Age=35 and Income($K)=100, will respond to an offer by using the k Nearest Neighbor method, where k=3. Past customers responded (or not) as indicated in the table below. </t>
  </si>
  <si>
    <t>&lt;== Enter Customer_id here</t>
  </si>
  <si>
    <t>&lt;== Enter Y or N here</t>
  </si>
  <si>
    <t>Using the Euclidean distance metric with the variables Age and Income($K):</t>
  </si>
  <si>
    <t>Model M1</t>
  </si>
  <si>
    <t>Model M2</t>
  </si>
  <si>
    <t>&lt;== Enter A or B here</t>
  </si>
  <si>
    <t>(a) Which point on the graph corresponds to Model M1?</t>
  </si>
  <si>
    <t>(b) Which point on the graph corresponds to Model M2?</t>
  </si>
  <si>
    <t>Enter a, b, or c here ==&gt;</t>
  </si>
  <si>
    <t xml:space="preserve">A small bottling company whose soft drinks are always in demand has its production limited by certain raw materials that are in short supply. The scarce ingredients are sugar, caramel coloring, and caffeine. </t>
  </si>
  <si>
    <t>We have 50,000 units each of sugar, coloring and caffeine. 
1 case of Hola Cola requires 20 sugar, 20 coloring, and 10 caffeine.
1 case of Acid Rain requires 15 sugar, 5 coloring, and 20 caffeine.
The company sells Hola Cola at a profit of $7 per case and Acid Rain at a profit of $12 per case.</t>
  </si>
  <si>
    <t>How many cases each of Hola Cola and Acid Rain should the company make to maximize profit?</t>
  </si>
  <si>
    <t>(Hint: Modify the Optimization exercise we did in class)</t>
  </si>
  <si>
    <t>&lt;== Enter cases of Hola Cola here</t>
  </si>
  <si>
    <t>&lt;== Enter cases of Acid Rain here</t>
  </si>
  <si>
    <t>(a) What percent of customers are considered Promoters?</t>
  </si>
  <si>
    <t>(b) What percent of customers are considered Passives</t>
  </si>
  <si>
    <t>(c) What percent of customers are considered Detractors</t>
  </si>
  <si>
    <t>(a) Which customer from the table is the closest to customer X?</t>
  </si>
  <si>
    <t>(b) Which customer from the table is the 2nd closest to customer X?</t>
  </si>
  <si>
    <t>(c) Which customer from the table is the 3rd closest to customer X?</t>
  </si>
  <si>
    <t>(d) Using a majority vote, would we classify customer X as having Response=Y, or N?</t>
  </si>
  <si>
    <t>(d) What is the NPS of this business? (nearest whole number)</t>
  </si>
  <si>
    <t>Suppose that in January of a given year, a particular customer had an RFM segmentation of 555, where quintiles range from 1-5, with 5 being the quintile that is most recent, highest frequency, highest monetary value. Suppose that by December of that same year, that same customer had an RFM segmentation of 355. Which of the following best describes the current situation?</t>
  </si>
  <si>
    <t>Note: (e) and (f) are asking for the total profit, NOT profit per customer</t>
  </si>
  <si>
    <t>Models M1 and M2 have the following classification matrices. Consider this ROC graph:</t>
  </si>
  <si>
    <t>Suppose your coworker developed a classification model of some kind on the Iris data set that has the results below, where class=actual Iris type, and p_class=the class predicted by their model</t>
  </si>
  <si>
    <t>row_id</t>
  </si>
  <si>
    <t>sepal_length</t>
  </si>
  <si>
    <t>sepal_width</t>
  </si>
  <si>
    <t>petal_length</t>
  </si>
  <si>
    <t>petal_width</t>
  </si>
  <si>
    <t>class</t>
  </si>
  <si>
    <t>p_class</t>
  </si>
  <si>
    <t>Iris-setosa</t>
  </si>
  <si>
    <t>Iris-virginica</t>
  </si>
  <si>
    <t>Iris-versicolor</t>
  </si>
  <si>
    <t>Create a pivot table to create a classification matrix with class for the rows, and p_class for the columns, and answer the following questions</t>
  </si>
  <si>
    <t>(a) What is the accuracy of the model?</t>
  </si>
  <si>
    <t>(b) How many Iris-versicolor rows are incorrectly classified by the model?</t>
  </si>
  <si>
    <t>Assuming you had the budget, if you could prevent the retention rate from dropping to 90% with a one time expense of $275 per customer, would it be worth it? (Y/N)</t>
  </si>
  <si>
    <t>Refer to p.77 of the text for additional context as needed.</t>
  </si>
  <si>
    <t>Make sure that you understand what the probabilities represent.</t>
  </si>
  <si>
    <t>Suppose classification model A is run on a data set and gives the following results for our customers:</t>
  </si>
  <si>
    <t>Suppose we plan to contact only those customers that the model predicts will respond.</t>
  </si>
  <si>
    <t>AVERAGE_CALL_DURATION</t>
  </si>
  <si>
    <t>Promoters</t>
  </si>
  <si>
    <t>Passives</t>
  </si>
  <si>
    <t>Detractor</t>
  </si>
  <si>
    <t>NPS</t>
  </si>
  <si>
    <t>&gt;&gt; Promoter-Detractors</t>
  </si>
  <si>
    <t>Column Labels</t>
  </si>
  <si>
    <t>Grand Total</t>
  </si>
  <si>
    <t>Row Labels</t>
  </si>
  <si>
    <t>Count of row_id</t>
  </si>
  <si>
    <t>Incorrect</t>
  </si>
  <si>
    <t>Accuracy</t>
  </si>
  <si>
    <t>CHURN</t>
  </si>
  <si>
    <t>STAY</t>
  </si>
  <si>
    <t>Model A</t>
  </si>
  <si>
    <t>TPR</t>
  </si>
  <si>
    <t>FPR</t>
  </si>
  <si>
    <t>Model B</t>
  </si>
  <si>
    <t>AGE</t>
  </si>
  <si>
    <t>&gt;&gt; Nearest</t>
  </si>
  <si>
    <t>&gt;&gt;2nd Nearest</t>
  </si>
  <si>
    <t>&gt;&gt;3rd Nearest</t>
  </si>
  <si>
    <t>Column1</t>
  </si>
  <si>
    <t>Column2</t>
  </si>
  <si>
    <t>Column3</t>
  </si>
  <si>
    <t>Column4</t>
  </si>
  <si>
    <t>Column5</t>
  </si>
  <si>
    <t>Column6</t>
  </si>
  <si>
    <t>Margin</t>
  </si>
  <si>
    <t>Retention Rate</t>
  </si>
  <si>
    <t>Discounted Rate</t>
  </si>
  <si>
    <t>CLV</t>
  </si>
  <si>
    <t>PRODUCT</t>
  </si>
  <si>
    <t>Barrels to product</t>
  </si>
  <si>
    <t>Profit per barrel</t>
  </si>
  <si>
    <t>Hola Cola</t>
  </si>
  <si>
    <t>Acid Rain</t>
  </si>
  <si>
    <t>Total Profit</t>
  </si>
  <si>
    <t>Sugar</t>
  </si>
  <si>
    <t>Colouring</t>
  </si>
  <si>
    <t>Caffine</t>
  </si>
  <si>
    <t>Required Quantity</t>
  </si>
  <si>
    <t>Avaialble Quantity</t>
  </si>
  <si>
    <t>P</t>
  </si>
  <si>
    <t>Because lowering the retention rate means generating a loss, it is preferable to lower the retention rate, which may boost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</si>
</sst>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_);_(* \(#,##0.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4">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2" applyNumberFormat="1" applyFont="1" applyBorder="1"/>
    <xf numFmtId="0" fontId="0" fillId="2" borderId="1" xfId="0" applyFill="1" applyBorder="1" applyAlignment="1">
      <alignment horizontal="centerContinuous"/>
    </xf>
    <xf numFmtId="0" fontId="0" fillId="2" borderId="1" xfId="0" applyFill="1" applyBorder="1" applyAlignment="1">
      <alignment horizontal="center"/>
    </xf>
    <xf numFmtId="0" fontId="0" fillId="0" borderId="1" xfId="0" applyBorder="1"/>
    <xf numFmtId="0" fontId="0" fillId="0" borderId="1" xfId="0" applyBorder="1" applyAlignment="1">
      <alignment horizontal="center" vertical="center"/>
    </xf>
    <xf numFmtId="0" fontId="3" fillId="0" borderId="0" xfId="0" applyFont="1"/>
    <xf numFmtId="165" fontId="0" fillId="0" borderId="1" xfId="1" applyNumberFormat="1" applyFont="1" applyBorder="1"/>
    <xf numFmtId="165" fontId="0" fillId="0" borderId="1" xfId="0" applyNumberFormat="1" applyBorder="1"/>
    <xf numFmtId="0" fontId="0" fillId="2" borderId="1" xfId="0" applyFill="1" applyBorder="1"/>
    <xf numFmtId="0" fontId="0" fillId="0" borderId="1" xfId="0" applyBorder="1" applyAlignment="1">
      <alignment horizontal="right"/>
    </xf>
    <xf numFmtId="0" fontId="3" fillId="0" borderId="0" xfId="0" applyFont="1" applyAlignment="1">
      <alignment vertical="center"/>
    </xf>
    <xf numFmtId="0" fontId="0" fillId="0" borderId="0" xfId="0" applyAlignment="1">
      <alignment horizontal="left"/>
    </xf>
    <xf numFmtId="166" fontId="0" fillId="0" borderId="1" xfId="1" applyNumberFormat="1" applyFont="1" applyBorder="1"/>
    <xf numFmtId="165" fontId="0" fillId="0" borderId="0" xfId="0" applyNumberFormat="1"/>
    <xf numFmtId="9" fontId="0" fillId="0" borderId="1" xfId="3" applyFont="1" applyBorder="1"/>
    <xf numFmtId="165" fontId="0" fillId="0" borderId="1" xfId="1" applyNumberFormat="1" applyFont="1" applyBorder="1" applyAlignment="1">
      <alignment horizontal="center"/>
    </xf>
    <xf numFmtId="165" fontId="0" fillId="0" borderId="1" xfId="0" applyNumberFormat="1" applyBorder="1" applyAlignment="1">
      <alignment horizontal="center"/>
    </xf>
    <xf numFmtId="164" fontId="0" fillId="0" borderId="0" xfId="2" applyNumberFormat="1" applyFont="1"/>
    <xf numFmtId="0" fontId="2" fillId="0" borderId="1" xfId="0" applyFont="1" applyBorder="1" applyAlignment="1">
      <alignment horizontal="center"/>
    </xf>
    <xf numFmtId="164" fontId="0" fillId="0" borderId="1" xfId="0" applyNumberFormat="1" applyBorder="1"/>
    <xf numFmtId="165" fontId="0" fillId="0" borderId="0" xfId="1" quotePrefix="1" applyNumberFormat="1" applyFont="1" applyAlignment="1">
      <alignment horizontal="center"/>
    </xf>
    <xf numFmtId="165" fontId="0" fillId="0" borderId="0" xfId="0" quotePrefix="1" applyNumberFormat="1" applyAlignment="1">
      <alignment horizontal="center"/>
    </xf>
    <xf numFmtId="165" fontId="0" fillId="0" borderId="0" xfId="0" quotePrefix="1" applyNumberFormat="1"/>
    <xf numFmtId="0" fontId="0" fillId="0" borderId="0" xfId="0" applyAlignment="1">
      <alignment horizontal="center" vertical="center"/>
    </xf>
    <xf numFmtId="164" fontId="0" fillId="0" borderId="1" xfId="2" applyNumberFormat="1" applyFont="1" applyBorder="1" applyAlignment="1">
      <alignment vertical="center"/>
    </xf>
    <xf numFmtId="164" fontId="0" fillId="0" borderId="4" xfId="2" applyNumberFormat="1" applyFont="1" applyBorder="1" applyAlignment="1">
      <alignment horizontal="center" vertical="center"/>
    </xf>
    <xf numFmtId="0" fontId="3" fillId="0" borderId="0" xfId="0" applyFont="1" applyAlignment="1">
      <alignment horizontal="right" vertical="center"/>
    </xf>
    <xf numFmtId="0" fontId="3" fillId="0" borderId="0" xfId="0" applyFont="1" applyAlignment="1">
      <alignment horizontal="right"/>
    </xf>
    <xf numFmtId="0" fontId="0" fillId="0" borderId="0" xfId="0" applyAlignment="1">
      <alignment vertical="center"/>
    </xf>
    <xf numFmtId="0" fontId="0" fillId="0" borderId="5" xfId="0" applyBorder="1"/>
    <xf numFmtId="0" fontId="0" fillId="0" borderId="0" xfId="0" applyAlignment="1">
      <alignment horizontal="center" vertical="top"/>
    </xf>
    <xf numFmtId="165" fontId="0" fillId="0" borderId="0" xfId="1" applyNumberFormat="1" applyFont="1" applyBorder="1"/>
    <xf numFmtId="0" fontId="0" fillId="0" borderId="7" xfId="0" applyBorder="1"/>
    <xf numFmtId="166" fontId="0" fillId="0" borderId="12" xfId="1" applyNumberFormat="1" applyFont="1" applyBorder="1"/>
    <xf numFmtId="9" fontId="0" fillId="0" borderId="0" xfId="0" applyNumberFormat="1"/>
    <xf numFmtId="9" fontId="0" fillId="0" borderId="1" xfId="0" applyNumberFormat="1" applyBorder="1"/>
    <xf numFmtId="0" fontId="0" fillId="0" borderId="0" xfId="0" pivotButton="1"/>
    <xf numFmtId="0" fontId="0" fillId="3" borderId="0" xfId="0" applyFill="1"/>
    <xf numFmtId="0" fontId="0" fillId="3" borderId="0" xfId="0" applyFill="1" applyAlignment="1">
      <alignment horizontal="left"/>
    </xf>
    <xf numFmtId="44" fontId="0" fillId="0" borderId="0" xfId="2" applyFont="1"/>
    <xf numFmtId="44" fontId="0" fillId="0" borderId="0" xfId="0" applyNumberFormat="1"/>
    <xf numFmtId="0" fontId="0" fillId="0" borderId="2" xfId="0" applyBorder="1"/>
    <xf numFmtId="0" fontId="0" fillId="0" borderId="3" xfId="0" applyBorder="1"/>
    <xf numFmtId="0" fontId="0" fillId="0" borderId="8" xfId="0" applyBorder="1"/>
    <xf numFmtId="0" fontId="0" fillId="0" borderId="6" xfId="0" applyBorder="1"/>
    <xf numFmtId="0" fontId="0" fillId="0" borderId="9" xfId="0" applyBorder="1"/>
    <xf numFmtId="0" fontId="0" fillId="0" borderId="10" xfId="0" applyBorder="1"/>
    <xf numFmtId="0" fontId="0" fillId="0" borderId="13" xfId="0" applyBorder="1"/>
    <xf numFmtId="0" fontId="0" fillId="0" borderId="14" xfId="0" applyBorder="1"/>
    <xf numFmtId="0" fontId="0" fillId="0" borderId="15" xfId="0" applyBorder="1"/>
    <xf numFmtId="0" fontId="0" fillId="0" borderId="16" xfId="0" applyBorder="1"/>
    <xf numFmtId="9" fontId="0" fillId="0" borderId="17" xfId="3" applyFont="1" applyBorder="1"/>
    <xf numFmtId="0" fontId="0" fillId="0" borderId="18" xfId="0" applyBorder="1"/>
    <xf numFmtId="165" fontId="0" fillId="0" borderId="19" xfId="0" applyNumberFormat="1" applyBorder="1"/>
    <xf numFmtId="9" fontId="0" fillId="0" borderId="20" xfId="3" applyFont="1" applyBorder="1"/>
    <xf numFmtId="0" fontId="0" fillId="0" borderId="21" xfId="0" applyBorder="1"/>
    <xf numFmtId="9" fontId="0" fillId="0" borderId="22" xfId="0" applyNumberFormat="1" applyBorder="1"/>
    <xf numFmtId="3" fontId="0" fillId="0" borderId="0" xfId="0" applyNumberFormat="1"/>
    <xf numFmtId="0" fontId="0" fillId="0" borderId="17" xfId="0" applyBorder="1"/>
    <xf numFmtId="165" fontId="0" fillId="0" borderId="16" xfId="0" applyNumberFormat="1" applyBorder="1"/>
    <xf numFmtId="165" fontId="0" fillId="0" borderId="17" xfId="0" applyNumberFormat="1" applyBorder="1"/>
    <xf numFmtId="0" fontId="0" fillId="0" borderId="19" xfId="0" applyBorder="1"/>
    <xf numFmtId="0" fontId="0" fillId="0" borderId="20" xfId="0" applyBorder="1"/>
    <xf numFmtId="0" fontId="0" fillId="2" borderId="11" xfId="0" applyFill="1" applyBorder="1" applyAlignment="1">
      <alignment horizontal="centerContinuous"/>
    </xf>
    <xf numFmtId="0" fontId="2" fillId="0" borderId="11" xfId="0" applyFont="1" applyBorder="1" applyAlignment="1">
      <alignment horizontal="center"/>
    </xf>
    <xf numFmtId="165" fontId="0" fillId="0" borderId="11" xfId="1" applyNumberFormat="1" applyFont="1" applyBorder="1"/>
    <xf numFmtId="0" fontId="3" fillId="0" borderId="0" xfId="0" applyFont="1" applyAlignment="1">
      <alignment wrapText="1"/>
    </xf>
    <xf numFmtId="0" fontId="0" fillId="0" borderId="0" xfId="0" applyAlignment="1">
      <alignment vertical="center" wrapText="1"/>
    </xf>
    <xf numFmtId="0" fontId="0" fillId="2" borderId="1" xfId="0" applyFill="1" applyBorder="1" applyAlignment="1">
      <alignment horizontal="center" vertical="center"/>
    </xf>
    <xf numFmtId="0" fontId="0" fillId="0" borderId="0" xfId="0" applyAlignment="1">
      <alignment horizontal="left" vertical="center" wrapText="1"/>
    </xf>
    <xf numFmtId="164" fontId="0" fillId="0" borderId="2" xfId="2" applyNumberFormat="1" applyFont="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wrapText="1"/>
    </xf>
    <xf numFmtId="0" fontId="3" fillId="0" borderId="0" xfId="0" applyFont="1" applyAlignment="1">
      <alignmen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599620</xdr:colOff>
      <xdr:row>1</xdr:row>
      <xdr:rowOff>19958</xdr:rowOff>
    </xdr:from>
    <xdr:to>
      <xdr:col>15</xdr:col>
      <xdr:colOff>383721</xdr:colOff>
      <xdr:row>19</xdr:row>
      <xdr:rowOff>146043</xdr:rowOff>
    </xdr:to>
    <xdr:pic>
      <xdr:nvPicPr>
        <xdr:cNvPr id="2" name="Picture 1">
          <a:extLst>
            <a:ext uri="{FF2B5EF4-FFF2-40B4-BE49-F238E27FC236}">
              <a16:creationId xmlns:a16="http://schemas.microsoft.com/office/drawing/2014/main" id="{5C9CFEFC-3C52-433D-9CDD-FCC4C36DD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0334" y="205015"/>
          <a:ext cx="3447143" cy="3442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0</xdr:row>
      <xdr:rowOff>0</xdr:rowOff>
    </xdr:from>
    <xdr:to>
      <xdr:col>15</xdr:col>
      <xdr:colOff>500180</xdr:colOff>
      <xdr:row>16</xdr:row>
      <xdr:rowOff>126250</xdr:rowOff>
    </xdr:to>
    <xdr:grpSp>
      <xdr:nvGrpSpPr>
        <xdr:cNvPr id="2" name="Group 1">
          <a:extLst>
            <a:ext uri="{FF2B5EF4-FFF2-40B4-BE49-F238E27FC236}">
              <a16:creationId xmlns:a16="http://schemas.microsoft.com/office/drawing/2014/main" id="{D3E0917E-E5F7-4EDE-B936-C2A3AE3FD381}"/>
            </a:ext>
          </a:extLst>
        </xdr:cNvPr>
        <xdr:cNvGrpSpPr/>
      </xdr:nvGrpSpPr>
      <xdr:grpSpPr>
        <a:xfrm>
          <a:off x="6527800" y="0"/>
          <a:ext cx="3865680" cy="3174250"/>
          <a:chOff x="5854700" y="0"/>
          <a:chExt cx="3548180" cy="3072650"/>
        </a:xfrm>
      </xdr:grpSpPr>
      <xdr:pic>
        <xdr:nvPicPr>
          <xdr:cNvPr id="3" name="Picture 2">
            <a:extLst>
              <a:ext uri="{FF2B5EF4-FFF2-40B4-BE49-F238E27FC236}">
                <a16:creationId xmlns:a16="http://schemas.microsoft.com/office/drawing/2014/main" id="{3E64C6E6-060E-E216-6931-C68F0BABB6C2}"/>
              </a:ext>
            </a:extLst>
          </xdr:cNvPr>
          <xdr:cNvPicPr>
            <a:picLocks noChangeAspect="1"/>
          </xdr:cNvPicPr>
        </xdr:nvPicPr>
        <xdr:blipFill>
          <a:blip xmlns:r="http://schemas.openxmlformats.org/officeDocument/2006/relationships" r:embed="rId1"/>
          <a:stretch>
            <a:fillRect/>
          </a:stretch>
        </xdr:blipFill>
        <xdr:spPr>
          <a:xfrm>
            <a:off x="5854700" y="0"/>
            <a:ext cx="3548180" cy="3072650"/>
          </a:xfrm>
          <a:prstGeom prst="rect">
            <a:avLst/>
          </a:prstGeom>
        </xdr:spPr>
      </xdr:pic>
      <xdr:sp macro="" textlink="">
        <xdr:nvSpPr>
          <xdr:cNvPr id="4" name="TextBox 3">
            <a:extLst>
              <a:ext uri="{FF2B5EF4-FFF2-40B4-BE49-F238E27FC236}">
                <a16:creationId xmlns:a16="http://schemas.microsoft.com/office/drawing/2014/main" id="{BD8764CB-74C3-8B51-0F56-168FA35EFD63}"/>
              </a:ext>
            </a:extLst>
          </xdr:cNvPr>
          <xdr:cNvSpPr txBox="1"/>
        </xdr:nvSpPr>
        <xdr:spPr>
          <a:xfrm>
            <a:off x="6659336" y="1740807"/>
            <a:ext cx="348343" cy="226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p>
        </xdr:txBody>
      </xdr:sp>
      <xdr:sp macro="" textlink="">
        <xdr:nvSpPr>
          <xdr:cNvPr id="5" name="TextBox 4">
            <a:extLst>
              <a:ext uri="{FF2B5EF4-FFF2-40B4-BE49-F238E27FC236}">
                <a16:creationId xmlns:a16="http://schemas.microsoft.com/office/drawing/2014/main" id="{EDBB6375-188F-5037-82C3-36E204AEE3D1}"/>
              </a:ext>
            </a:extLst>
          </xdr:cNvPr>
          <xdr:cNvSpPr txBox="1"/>
        </xdr:nvSpPr>
        <xdr:spPr>
          <a:xfrm>
            <a:off x="7116536" y="1490436"/>
            <a:ext cx="353786" cy="227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B</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7.761930092594" createdVersion="8" refreshedVersion="8" minRefreshableVersion="3" recordCount="150" xr:uid="{A3EB1E2E-C49F-7E49-AD59-020385906E68}">
  <cacheSource type="worksheet">
    <worksheetSource ref="A7:G157" sheet="2. Pivot Table"/>
  </cacheSource>
  <cacheFields count="7">
    <cacheField name="row_id" numFmtId="0">
      <sharedItems containsSemiMixedTypes="0" containsString="0" containsNumber="1" containsInteger="1" minValue="1" maxValue="150"/>
    </cacheField>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class" numFmtId="0">
      <sharedItems count="3">
        <s v="Iris-setosa"/>
        <s v="Iris-versicolor"/>
        <s v="Iris-virginica"/>
      </sharedItems>
    </cacheField>
    <cacheField name="p_class" numFmtId="0">
      <sharedItems count="3">
        <s v="Iris-virginica"/>
        <s v="Iris-setosa"/>
        <s v="Iris-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n v="5.0999999999999996"/>
    <n v="3.5"/>
    <n v="1.4"/>
    <n v="0.2"/>
    <x v="0"/>
    <x v="0"/>
  </r>
  <r>
    <n v="2"/>
    <n v="4.9000000000000004"/>
    <n v="3"/>
    <n v="1.4"/>
    <n v="0.2"/>
    <x v="0"/>
    <x v="0"/>
  </r>
  <r>
    <n v="3"/>
    <n v="4.7"/>
    <n v="3.2"/>
    <n v="1.3"/>
    <n v="0.2"/>
    <x v="0"/>
    <x v="1"/>
  </r>
  <r>
    <n v="4"/>
    <n v="4.5999999999999996"/>
    <n v="3.1"/>
    <n v="1.5"/>
    <n v="0.2"/>
    <x v="0"/>
    <x v="2"/>
  </r>
  <r>
    <n v="5"/>
    <n v="5"/>
    <n v="3.6"/>
    <n v="1.4"/>
    <n v="0.2"/>
    <x v="0"/>
    <x v="1"/>
  </r>
  <r>
    <n v="6"/>
    <n v="5.4"/>
    <n v="3.9"/>
    <n v="1.7"/>
    <n v="0.4"/>
    <x v="0"/>
    <x v="1"/>
  </r>
  <r>
    <n v="7"/>
    <n v="4.5999999999999996"/>
    <n v="3.4"/>
    <n v="1.4"/>
    <n v="0.3"/>
    <x v="0"/>
    <x v="1"/>
  </r>
  <r>
    <n v="8"/>
    <n v="5"/>
    <n v="3.4"/>
    <n v="1.5"/>
    <n v="0.2"/>
    <x v="0"/>
    <x v="1"/>
  </r>
  <r>
    <n v="9"/>
    <n v="4.4000000000000004"/>
    <n v="2.9"/>
    <n v="1.4"/>
    <n v="0.2"/>
    <x v="0"/>
    <x v="1"/>
  </r>
  <r>
    <n v="10"/>
    <n v="4.9000000000000004"/>
    <n v="3.1"/>
    <n v="1.5"/>
    <n v="0.1"/>
    <x v="0"/>
    <x v="2"/>
  </r>
  <r>
    <n v="11"/>
    <n v="5.4"/>
    <n v="3.7"/>
    <n v="1.5"/>
    <n v="0.2"/>
    <x v="0"/>
    <x v="1"/>
  </r>
  <r>
    <n v="12"/>
    <n v="4.8"/>
    <n v="3.4"/>
    <n v="1.6"/>
    <n v="0.2"/>
    <x v="0"/>
    <x v="1"/>
  </r>
  <r>
    <n v="13"/>
    <n v="4.8"/>
    <n v="3"/>
    <n v="1.4"/>
    <n v="0.1"/>
    <x v="0"/>
    <x v="1"/>
  </r>
  <r>
    <n v="14"/>
    <n v="4.3"/>
    <n v="3"/>
    <n v="1.1000000000000001"/>
    <n v="0.1"/>
    <x v="0"/>
    <x v="0"/>
  </r>
  <r>
    <n v="15"/>
    <n v="5.8"/>
    <n v="4"/>
    <n v="1.2"/>
    <n v="0.2"/>
    <x v="0"/>
    <x v="1"/>
  </r>
  <r>
    <n v="16"/>
    <n v="5.7"/>
    <n v="4.4000000000000004"/>
    <n v="1.5"/>
    <n v="0.4"/>
    <x v="0"/>
    <x v="1"/>
  </r>
  <r>
    <n v="17"/>
    <n v="5.4"/>
    <n v="3.9"/>
    <n v="1.3"/>
    <n v="0.4"/>
    <x v="0"/>
    <x v="1"/>
  </r>
  <r>
    <n v="18"/>
    <n v="5.0999999999999996"/>
    <n v="3.5"/>
    <n v="1.4"/>
    <n v="0.3"/>
    <x v="0"/>
    <x v="1"/>
  </r>
  <r>
    <n v="19"/>
    <n v="5.7"/>
    <n v="3.8"/>
    <n v="1.7"/>
    <n v="0.3"/>
    <x v="0"/>
    <x v="1"/>
  </r>
  <r>
    <n v="20"/>
    <n v="5.0999999999999996"/>
    <n v="3.8"/>
    <n v="1.5"/>
    <n v="0.3"/>
    <x v="0"/>
    <x v="1"/>
  </r>
  <r>
    <n v="21"/>
    <n v="5.4"/>
    <n v="3.4"/>
    <n v="1.7"/>
    <n v="0.2"/>
    <x v="0"/>
    <x v="1"/>
  </r>
  <r>
    <n v="22"/>
    <n v="5.0999999999999996"/>
    <n v="3.7"/>
    <n v="1.5"/>
    <n v="0.4"/>
    <x v="0"/>
    <x v="1"/>
  </r>
  <r>
    <n v="23"/>
    <n v="4.5999999999999996"/>
    <n v="3.6"/>
    <n v="1"/>
    <n v="0.2"/>
    <x v="0"/>
    <x v="2"/>
  </r>
  <r>
    <n v="24"/>
    <n v="5.0999999999999996"/>
    <n v="3.3"/>
    <n v="1.7"/>
    <n v="0.5"/>
    <x v="0"/>
    <x v="1"/>
  </r>
  <r>
    <n v="25"/>
    <n v="4.8"/>
    <n v="3.4"/>
    <n v="1.9"/>
    <n v="0.2"/>
    <x v="0"/>
    <x v="1"/>
  </r>
  <r>
    <n v="26"/>
    <n v="5"/>
    <n v="3"/>
    <n v="1.6"/>
    <n v="0.2"/>
    <x v="0"/>
    <x v="1"/>
  </r>
  <r>
    <n v="27"/>
    <n v="5"/>
    <n v="3.4"/>
    <n v="1.6"/>
    <n v="0.4"/>
    <x v="0"/>
    <x v="1"/>
  </r>
  <r>
    <n v="28"/>
    <n v="5.2"/>
    <n v="3.5"/>
    <n v="1.5"/>
    <n v="0.2"/>
    <x v="0"/>
    <x v="1"/>
  </r>
  <r>
    <n v="29"/>
    <n v="5.2"/>
    <n v="3.4"/>
    <n v="1.4"/>
    <n v="0.2"/>
    <x v="0"/>
    <x v="0"/>
  </r>
  <r>
    <n v="30"/>
    <n v="4.7"/>
    <n v="3.2"/>
    <n v="1.6"/>
    <n v="0.2"/>
    <x v="0"/>
    <x v="1"/>
  </r>
  <r>
    <n v="31"/>
    <n v="4.8"/>
    <n v="3.1"/>
    <n v="1.6"/>
    <n v="0.2"/>
    <x v="0"/>
    <x v="1"/>
  </r>
  <r>
    <n v="32"/>
    <n v="5.4"/>
    <n v="3.4"/>
    <n v="1.5"/>
    <n v="0.4"/>
    <x v="0"/>
    <x v="1"/>
  </r>
  <r>
    <n v="33"/>
    <n v="5.2"/>
    <n v="4.0999999999999996"/>
    <n v="1.5"/>
    <n v="0.1"/>
    <x v="0"/>
    <x v="1"/>
  </r>
  <r>
    <n v="34"/>
    <n v="5.5"/>
    <n v="4.2"/>
    <n v="1.4"/>
    <n v="0.2"/>
    <x v="0"/>
    <x v="1"/>
  </r>
  <r>
    <n v="35"/>
    <n v="4.9000000000000004"/>
    <n v="3.1"/>
    <n v="1.5"/>
    <n v="0.1"/>
    <x v="0"/>
    <x v="1"/>
  </r>
  <r>
    <n v="36"/>
    <n v="5"/>
    <n v="3.2"/>
    <n v="1.2"/>
    <n v="0.2"/>
    <x v="0"/>
    <x v="1"/>
  </r>
  <r>
    <n v="37"/>
    <n v="5.5"/>
    <n v="3.5"/>
    <n v="1.3"/>
    <n v="0.2"/>
    <x v="0"/>
    <x v="1"/>
  </r>
  <r>
    <n v="38"/>
    <n v="4.9000000000000004"/>
    <n v="3.1"/>
    <n v="1.5"/>
    <n v="0.1"/>
    <x v="0"/>
    <x v="1"/>
  </r>
  <r>
    <n v="39"/>
    <n v="4.4000000000000004"/>
    <n v="3"/>
    <n v="1.3"/>
    <n v="0.2"/>
    <x v="0"/>
    <x v="1"/>
  </r>
  <r>
    <n v="40"/>
    <n v="5.0999999999999996"/>
    <n v="3.4"/>
    <n v="1.5"/>
    <n v="0.2"/>
    <x v="0"/>
    <x v="1"/>
  </r>
  <r>
    <n v="41"/>
    <n v="5"/>
    <n v="3.5"/>
    <n v="1.3"/>
    <n v="0.3"/>
    <x v="0"/>
    <x v="0"/>
  </r>
  <r>
    <n v="42"/>
    <n v="4.5"/>
    <n v="2.2999999999999998"/>
    <n v="1.3"/>
    <n v="0.3"/>
    <x v="0"/>
    <x v="1"/>
  </r>
  <r>
    <n v="43"/>
    <n v="4.4000000000000004"/>
    <n v="3.2"/>
    <n v="1.3"/>
    <n v="0.2"/>
    <x v="0"/>
    <x v="1"/>
  </r>
  <r>
    <n v="44"/>
    <n v="5"/>
    <n v="3.5"/>
    <n v="1.6"/>
    <n v="0.6"/>
    <x v="0"/>
    <x v="1"/>
  </r>
  <r>
    <n v="45"/>
    <n v="5.0999999999999996"/>
    <n v="3.8"/>
    <n v="1.9"/>
    <n v="0.4"/>
    <x v="0"/>
    <x v="1"/>
  </r>
  <r>
    <n v="46"/>
    <n v="4.8"/>
    <n v="3"/>
    <n v="1.4"/>
    <n v="0.3"/>
    <x v="0"/>
    <x v="1"/>
  </r>
  <r>
    <n v="47"/>
    <n v="5.0999999999999996"/>
    <n v="3.8"/>
    <n v="1.6"/>
    <n v="0.2"/>
    <x v="0"/>
    <x v="1"/>
  </r>
  <r>
    <n v="48"/>
    <n v="4.5999999999999996"/>
    <n v="3.2"/>
    <n v="1.4"/>
    <n v="0.2"/>
    <x v="0"/>
    <x v="1"/>
  </r>
  <r>
    <n v="49"/>
    <n v="5.3"/>
    <n v="3.7"/>
    <n v="1.5"/>
    <n v="0.2"/>
    <x v="0"/>
    <x v="1"/>
  </r>
  <r>
    <n v="50"/>
    <n v="5"/>
    <n v="3.3"/>
    <n v="1.4"/>
    <n v="0.2"/>
    <x v="0"/>
    <x v="1"/>
  </r>
  <r>
    <n v="51"/>
    <n v="7"/>
    <n v="3.2"/>
    <n v="4.7"/>
    <n v="1.4"/>
    <x v="1"/>
    <x v="2"/>
  </r>
  <r>
    <n v="52"/>
    <n v="6.4"/>
    <n v="3.2"/>
    <n v="4.5"/>
    <n v="1.5"/>
    <x v="1"/>
    <x v="2"/>
  </r>
  <r>
    <n v="53"/>
    <n v="6.9"/>
    <n v="3.1"/>
    <n v="4.9000000000000004"/>
    <n v="1.5"/>
    <x v="1"/>
    <x v="2"/>
  </r>
  <r>
    <n v="54"/>
    <n v="5.5"/>
    <n v="2.2999999999999998"/>
    <n v="4"/>
    <n v="1.3"/>
    <x v="1"/>
    <x v="2"/>
  </r>
  <r>
    <n v="55"/>
    <n v="6.5"/>
    <n v="2.8"/>
    <n v="4.5999999999999996"/>
    <n v="1.5"/>
    <x v="1"/>
    <x v="2"/>
  </r>
  <r>
    <n v="56"/>
    <n v="5.7"/>
    <n v="2.8"/>
    <n v="4.5"/>
    <n v="1.3"/>
    <x v="1"/>
    <x v="2"/>
  </r>
  <r>
    <n v="57"/>
    <n v="6.3"/>
    <n v="3.3"/>
    <n v="4.7"/>
    <n v="1.6"/>
    <x v="1"/>
    <x v="2"/>
  </r>
  <r>
    <n v="58"/>
    <n v="4.9000000000000004"/>
    <n v="2.4"/>
    <n v="3.3"/>
    <n v="1"/>
    <x v="1"/>
    <x v="2"/>
  </r>
  <r>
    <n v="59"/>
    <n v="6.6"/>
    <n v="2.9"/>
    <n v="4.5999999999999996"/>
    <n v="1.3"/>
    <x v="1"/>
    <x v="2"/>
  </r>
  <r>
    <n v="60"/>
    <n v="5.2"/>
    <n v="2.7"/>
    <n v="3.9"/>
    <n v="1.4"/>
    <x v="1"/>
    <x v="2"/>
  </r>
  <r>
    <n v="61"/>
    <n v="5"/>
    <n v="2"/>
    <n v="3.5"/>
    <n v="1"/>
    <x v="1"/>
    <x v="2"/>
  </r>
  <r>
    <n v="62"/>
    <n v="5.9"/>
    <n v="3"/>
    <n v="4.2"/>
    <n v="1.5"/>
    <x v="1"/>
    <x v="2"/>
  </r>
  <r>
    <n v="63"/>
    <n v="6"/>
    <n v="2.2000000000000002"/>
    <n v="4"/>
    <n v="1"/>
    <x v="1"/>
    <x v="2"/>
  </r>
  <r>
    <n v="64"/>
    <n v="6.1"/>
    <n v="2.9"/>
    <n v="4.7"/>
    <n v="1.4"/>
    <x v="1"/>
    <x v="2"/>
  </r>
  <r>
    <n v="65"/>
    <n v="5.6"/>
    <n v="2.9"/>
    <n v="3.6"/>
    <n v="1.3"/>
    <x v="1"/>
    <x v="2"/>
  </r>
  <r>
    <n v="66"/>
    <n v="6.7"/>
    <n v="3.1"/>
    <n v="4.4000000000000004"/>
    <n v="1.4"/>
    <x v="1"/>
    <x v="2"/>
  </r>
  <r>
    <n v="67"/>
    <n v="5.6"/>
    <n v="3"/>
    <n v="4.5"/>
    <n v="1.5"/>
    <x v="1"/>
    <x v="2"/>
  </r>
  <r>
    <n v="68"/>
    <n v="5.8"/>
    <n v="2.7"/>
    <n v="4.0999999999999996"/>
    <n v="1"/>
    <x v="1"/>
    <x v="2"/>
  </r>
  <r>
    <n v="69"/>
    <n v="6.2"/>
    <n v="2.2000000000000002"/>
    <n v="4.5"/>
    <n v="1.5"/>
    <x v="1"/>
    <x v="2"/>
  </r>
  <r>
    <n v="70"/>
    <n v="5.6"/>
    <n v="2.5"/>
    <n v="3.9"/>
    <n v="1.1000000000000001"/>
    <x v="1"/>
    <x v="2"/>
  </r>
  <r>
    <n v="71"/>
    <n v="5.9"/>
    <n v="3.2"/>
    <n v="4.8"/>
    <n v="1.8"/>
    <x v="1"/>
    <x v="2"/>
  </r>
  <r>
    <n v="72"/>
    <n v="6.1"/>
    <n v="2.8"/>
    <n v="4"/>
    <n v="1.3"/>
    <x v="1"/>
    <x v="2"/>
  </r>
  <r>
    <n v="73"/>
    <n v="6.3"/>
    <n v="2.5"/>
    <n v="4.9000000000000004"/>
    <n v="1.5"/>
    <x v="1"/>
    <x v="0"/>
  </r>
  <r>
    <n v="74"/>
    <n v="6.1"/>
    <n v="2.8"/>
    <n v="4.7"/>
    <n v="1.2"/>
    <x v="1"/>
    <x v="0"/>
  </r>
  <r>
    <n v="75"/>
    <n v="6.4"/>
    <n v="2.9"/>
    <n v="4.3"/>
    <n v="1.3"/>
    <x v="1"/>
    <x v="2"/>
  </r>
  <r>
    <n v="76"/>
    <n v="6.6"/>
    <n v="3"/>
    <n v="4.4000000000000004"/>
    <n v="1.4"/>
    <x v="1"/>
    <x v="2"/>
  </r>
  <r>
    <n v="77"/>
    <n v="6.8"/>
    <n v="2.8"/>
    <n v="4.8"/>
    <n v="1.4"/>
    <x v="1"/>
    <x v="2"/>
  </r>
  <r>
    <n v="78"/>
    <n v="6.7"/>
    <n v="3"/>
    <n v="5"/>
    <n v="1.7"/>
    <x v="1"/>
    <x v="2"/>
  </r>
  <r>
    <n v="79"/>
    <n v="6"/>
    <n v="2.9"/>
    <n v="4.5"/>
    <n v="1.5"/>
    <x v="1"/>
    <x v="0"/>
  </r>
  <r>
    <n v="80"/>
    <n v="5.7"/>
    <n v="2.6"/>
    <n v="3.5"/>
    <n v="1"/>
    <x v="1"/>
    <x v="2"/>
  </r>
  <r>
    <n v="81"/>
    <n v="5.5"/>
    <n v="2.4"/>
    <n v="3.8"/>
    <n v="1.1000000000000001"/>
    <x v="1"/>
    <x v="2"/>
  </r>
  <r>
    <n v="82"/>
    <n v="5.5"/>
    <n v="2.4"/>
    <n v="3.7"/>
    <n v="1"/>
    <x v="1"/>
    <x v="2"/>
  </r>
  <r>
    <n v="83"/>
    <n v="5.8"/>
    <n v="2.7"/>
    <n v="3.9"/>
    <n v="1.2"/>
    <x v="1"/>
    <x v="2"/>
  </r>
  <r>
    <n v="84"/>
    <n v="6"/>
    <n v="2.7"/>
    <n v="5.0999999999999996"/>
    <n v="1.6"/>
    <x v="1"/>
    <x v="2"/>
  </r>
  <r>
    <n v="85"/>
    <n v="5.4"/>
    <n v="3"/>
    <n v="4.5"/>
    <n v="1.5"/>
    <x v="1"/>
    <x v="2"/>
  </r>
  <r>
    <n v="86"/>
    <n v="6"/>
    <n v="3.4"/>
    <n v="4.5"/>
    <n v="1.6"/>
    <x v="1"/>
    <x v="1"/>
  </r>
  <r>
    <n v="87"/>
    <n v="6.7"/>
    <n v="3.1"/>
    <n v="4.7"/>
    <n v="1.5"/>
    <x v="1"/>
    <x v="0"/>
  </r>
  <r>
    <n v="88"/>
    <n v="6.3"/>
    <n v="2.2999999999999998"/>
    <n v="4.4000000000000004"/>
    <n v="1.3"/>
    <x v="1"/>
    <x v="2"/>
  </r>
  <r>
    <n v="89"/>
    <n v="5.6"/>
    <n v="3"/>
    <n v="4.0999999999999996"/>
    <n v="1.3"/>
    <x v="1"/>
    <x v="0"/>
  </r>
  <r>
    <n v="90"/>
    <n v="5.5"/>
    <n v="2.5"/>
    <n v="4"/>
    <n v="1.3"/>
    <x v="1"/>
    <x v="2"/>
  </r>
  <r>
    <n v="91"/>
    <n v="5.5"/>
    <n v="2.6"/>
    <n v="4.4000000000000004"/>
    <n v="1.2"/>
    <x v="1"/>
    <x v="2"/>
  </r>
  <r>
    <n v="92"/>
    <n v="6.1"/>
    <n v="3"/>
    <n v="4.5999999999999996"/>
    <n v="1.4"/>
    <x v="1"/>
    <x v="1"/>
  </r>
  <r>
    <n v="93"/>
    <n v="5.8"/>
    <n v="2.6"/>
    <n v="4"/>
    <n v="1.2"/>
    <x v="1"/>
    <x v="2"/>
  </r>
  <r>
    <n v="94"/>
    <n v="5"/>
    <n v="2.2999999999999998"/>
    <n v="3.3"/>
    <n v="1"/>
    <x v="1"/>
    <x v="2"/>
  </r>
  <r>
    <n v="95"/>
    <n v="5.6"/>
    <n v="2.7"/>
    <n v="4.2"/>
    <n v="1.3"/>
    <x v="1"/>
    <x v="0"/>
  </r>
  <r>
    <n v="96"/>
    <n v="5.7"/>
    <n v="3"/>
    <n v="4.2"/>
    <n v="1.2"/>
    <x v="1"/>
    <x v="2"/>
  </r>
  <r>
    <n v="97"/>
    <n v="5.7"/>
    <n v="2.9"/>
    <n v="4.2"/>
    <n v="1.3"/>
    <x v="1"/>
    <x v="2"/>
  </r>
  <r>
    <n v="98"/>
    <n v="6.2"/>
    <n v="2.9"/>
    <n v="4.3"/>
    <n v="1.3"/>
    <x v="1"/>
    <x v="2"/>
  </r>
  <r>
    <n v="99"/>
    <n v="5.0999999999999996"/>
    <n v="2.5"/>
    <n v="3"/>
    <n v="1.1000000000000001"/>
    <x v="1"/>
    <x v="2"/>
  </r>
  <r>
    <n v="100"/>
    <n v="5.7"/>
    <n v="2.8"/>
    <n v="4.0999999999999996"/>
    <n v="1.3"/>
    <x v="1"/>
    <x v="0"/>
  </r>
  <r>
    <n v="101"/>
    <n v="6.3"/>
    <n v="3.3"/>
    <n v="6"/>
    <n v="2.5"/>
    <x v="2"/>
    <x v="0"/>
  </r>
  <r>
    <n v="102"/>
    <n v="5.8"/>
    <n v="2.7"/>
    <n v="5.0999999999999996"/>
    <n v="1.9"/>
    <x v="2"/>
    <x v="2"/>
  </r>
  <r>
    <n v="103"/>
    <n v="7.1"/>
    <n v="3"/>
    <n v="5.9"/>
    <n v="2.1"/>
    <x v="2"/>
    <x v="0"/>
  </r>
  <r>
    <n v="104"/>
    <n v="6.3"/>
    <n v="2.9"/>
    <n v="5.6"/>
    <n v="1.8"/>
    <x v="2"/>
    <x v="0"/>
  </r>
  <r>
    <n v="105"/>
    <n v="6.5"/>
    <n v="3"/>
    <n v="5.8"/>
    <n v="2.2000000000000002"/>
    <x v="2"/>
    <x v="1"/>
  </r>
  <r>
    <n v="106"/>
    <n v="7.6"/>
    <n v="3"/>
    <n v="6.6"/>
    <n v="2.1"/>
    <x v="2"/>
    <x v="0"/>
  </r>
  <r>
    <n v="107"/>
    <n v="4.9000000000000004"/>
    <n v="2.5"/>
    <n v="4.5"/>
    <n v="1.7"/>
    <x v="2"/>
    <x v="0"/>
  </r>
  <r>
    <n v="108"/>
    <n v="7.3"/>
    <n v="2.9"/>
    <n v="6.3"/>
    <n v="1.8"/>
    <x v="2"/>
    <x v="2"/>
  </r>
  <r>
    <n v="109"/>
    <n v="6.7"/>
    <n v="2.5"/>
    <n v="5.8"/>
    <n v="1.8"/>
    <x v="2"/>
    <x v="0"/>
  </r>
  <r>
    <n v="110"/>
    <n v="7.2"/>
    <n v="3.6"/>
    <n v="6.1"/>
    <n v="2.5"/>
    <x v="2"/>
    <x v="0"/>
  </r>
  <r>
    <n v="111"/>
    <n v="6.5"/>
    <n v="3.2"/>
    <n v="5.0999999999999996"/>
    <n v="2"/>
    <x v="2"/>
    <x v="0"/>
  </r>
  <r>
    <n v="112"/>
    <n v="6.4"/>
    <n v="2.7"/>
    <n v="5.3"/>
    <n v="1.9"/>
    <x v="2"/>
    <x v="0"/>
  </r>
  <r>
    <n v="113"/>
    <n v="6.8"/>
    <n v="3"/>
    <n v="5.5"/>
    <n v="2.1"/>
    <x v="2"/>
    <x v="0"/>
  </r>
  <r>
    <n v="114"/>
    <n v="5.7"/>
    <n v="2.5"/>
    <n v="5"/>
    <n v="2"/>
    <x v="2"/>
    <x v="0"/>
  </r>
  <r>
    <n v="115"/>
    <n v="5.8"/>
    <n v="2.8"/>
    <n v="5.0999999999999996"/>
    <n v="2.4"/>
    <x v="2"/>
    <x v="0"/>
  </r>
  <r>
    <n v="116"/>
    <n v="6.4"/>
    <n v="3.2"/>
    <n v="5.3"/>
    <n v="2.2999999999999998"/>
    <x v="2"/>
    <x v="0"/>
  </r>
  <r>
    <n v="117"/>
    <n v="6.5"/>
    <n v="3"/>
    <n v="5.5"/>
    <n v="1.8"/>
    <x v="2"/>
    <x v="0"/>
  </r>
  <r>
    <n v="118"/>
    <n v="7.7"/>
    <n v="3.8"/>
    <n v="6.7"/>
    <n v="2.2000000000000002"/>
    <x v="2"/>
    <x v="0"/>
  </r>
  <r>
    <n v="119"/>
    <n v="7.7"/>
    <n v="2.6"/>
    <n v="6.9"/>
    <n v="2.2999999999999998"/>
    <x v="2"/>
    <x v="1"/>
  </r>
  <r>
    <n v="120"/>
    <n v="6"/>
    <n v="2.2000000000000002"/>
    <n v="5"/>
    <n v="1.5"/>
    <x v="2"/>
    <x v="2"/>
  </r>
  <r>
    <n v="121"/>
    <n v="6.9"/>
    <n v="3.2"/>
    <n v="5.7"/>
    <n v="2.2999999999999998"/>
    <x v="2"/>
    <x v="0"/>
  </r>
  <r>
    <n v="122"/>
    <n v="5.6"/>
    <n v="2.8"/>
    <n v="4.9000000000000004"/>
    <n v="2"/>
    <x v="2"/>
    <x v="0"/>
  </r>
  <r>
    <n v="123"/>
    <n v="7.7"/>
    <n v="2.8"/>
    <n v="6.7"/>
    <n v="2"/>
    <x v="2"/>
    <x v="0"/>
  </r>
  <r>
    <n v="124"/>
    <n v="6.3"/>
    <n v="2.7"/>
    <n v="4.9000000000000004"/>
    <n v="1.8"/>
    <x v="2"/>
    <x v="0"/>
  </r>
  <r>
    <n v="125"/>
    <n v="6.7"/>
    <n v="3.3"/>
    <n v="5.7"/>
    <n v="2.1"/>
    <x v="2"/>
    <x v="1"/>
  </r>
  <r>
    <n v="126"/>
    <n v="7.2"/>
    <n v="3.2"/>
    <n v="6"/>
    <n v="1.8"/>
    <x v="2"/>
    <x v="0"/>
  </r>
  <r>
    <n v="127"/>
    <n v="6.2"/>
    <n v="2.8"/>
    <n v="4.8"/>
    <n v="1.8"/>
    <x v="2"/>
    <x v="0"/>
  </r>
  <r>
    <n v="128"/>
    <n v="6.1"/>
    <n v="3"/>
    <n v="4.9000000000000004"/>
    <n v="1.8"/>
    <x v="2"/>
    <x v="2"/>
  </r>
  <r>
    <n v="129"/>
    <n v="6.4"/>
    <n v="2.8"/>
    <n v="5.6"/>
    <n v="2.1"/>
    <x v="2"/>
    <x v="0"/>
  </r>
  <r>
    <n v="130"/>
    <n v="7.2"/>
    <n v="3"/>
    <n v="5.8"/>
    <n v="1.6"/>
    <x v="2"/>
    <x v="0"/>
  </r>
  <r>
    <n v="131"/>
    <n v="7.4"/>
    <n v="2.8"/>
    <n v="6.1"/>
    <n v="1.9"/>
    <x v="2"/>
    <x v="0"/>
  </r>
  <r>
    <n v="132"/>
    <n v="7.9"/>
    <n v="3.8"/>
    <n v="6.4"/>
    <n v="2"/>
    <x v="2"/>
    <x v="0"/>
  </r>
  <r>
    <n v="133"/>
    <n v="6.4"/>
    <n v="2.8"/>
    <n v="5.6"/>
    <n v="2.2000000000000002"/>
    <x v="2"/>
    <x v="0"/>
  </r>
  <r>
    <n v="134"/>
    <n v="6.3"/>
    <n v="2.8"/>
    <n v="5.0999999999999996"/>
    <n v="1.5"/>
    <x v="2"/>
    <x v="0"/>
  </r>
  <r>
    <n v="135"/>
    <n v="6.1"/>
    <n v="2.6"/>
    <n v="5.6"/>
    <n v="1.4"/>
    <x v="2"/>
    <x v="0"/>
  </r>
  <r>
    <n v="136"/>
    <n v="7.7"/>
    <n v="3"/>
    <n v="6.1"/>
    <n v="2.2999999999999998"/>
    <x v="2"/>
    <x v="0"/>
  </r>
  <r>
    <n v="137"/>
    <n v="6.3"/>
    <n v="3.4"/>
    <n v="5.6"/>
    <n v="2.4"/>
    <x v="2"/>
    <x v="0"/>
  </r>
  <r>
    <n v="138"/>
    <n v="6.4"/>
    <n v="3.1"/>
    <n v="5.5"/>
    <n v="1.8"/>
    <x v="2"/>
    <x v="0"/>
  </r>
  <r>
    <n v="139"/>
    <n v="6"/>
    <n v="3"/>
    <n v="4.8"/>
    <n v="1.8"/>
    <x v="2"/>
    <x v="0"/>
  </r>
  <r>
    <n v="140"/>
    <n v="6.9"/>
    <n v="3.1"/>
    <n v="5.4"/>
    <n v="2.1"/>
    <x v="2"/>
    <x v="0"/>
  </r>
  <r>
    <n v="141"/>
    <n v="6.7"/>
    <n v="3.1"/>
    <n v="5.6"/>
    <n v="2.4"/>
    <x v="2"/>
    <x v="0"/>
  </r>
  <r>
    <n v="142"/>
    <n v="6.9"/>
    <n v="3.1"/>
    <n v="5.0999999999999996"/>
    <n v="2.2999999999999998"/>
    <x v="2"/>
    <x v="0"/>
  </r>
  <r>
    <n v="143"/>
    <n v="5.8"/>
    <n v="2.7"/>
    <n v="5.0999999999999996"/>
    <n v="1.9"/>
    <x v="2"/>
    <x v="0"/>
  </r>
  <r>
    <n v="144"/>
    <n v="6.8"/>
    <n v="3.2"/>
    <n v="5.9"/>
    <n v="2.2999999999999998"/>
    <x v="2"/>
    <x v="2"/>
  </r>
  <r>
    <n v="145"/>
    <n v="6.7"/>
    <n v="3.3"/>
    <n v="5.7"/>
    <n v="2.5"/>
    <x v="2"/>
    <x v="0"/>
  </r>
  <r>
    <n v="146"/>
    <n v="6.7"/>
    <n v="3"/>
    <n v="5.2"/>
    <n v="2.2999999999999998"/>
    <x v="2"/>
    <x v="0"/>
  </r>
  <r>
    <n v="147"/>
    <n v="6.3"/>
    <n v="2.5"/>
    <n v="5"/>
    <n v="1.9"/>
    <x v="2"/>
    <x v="0"/>
  </r>
  <r>
    <n v="148"/>
    <n v="6.5"/>
    <n v="3"/>
    <n v="5.2"/>
    <n v="2"/>
    <x v="2"/>
    <x v="0"/>
  </r>
  <r>
    <n v="149"/>
    <n v="6.2"/>
    <n v="3.4"/>
    <n v="5.4"/>
    <n v="2.2999999999999998"/>
    <x v="2"/>
    <x v="2"/>
  </r>
  <r>
    <n v="150"/>
    <n v="5.9"/>
    <n v="3"/>
    <n v="5.0999999999999996"/>
    <n v="1.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3A8755-67CC-FE43-9E9C-F5BE08759D4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7">
    <pivotField dataField="1" showAll="0"/>
    <pivotField showAll="0"/>
    <pivotField showAll="0"/>
    <pivotField showAll="0"/>
    <pivotField showAll="0"/>
    <pivotField axis="axisCol" showAll="0">
      <items count="4">
        <item x="0"/>
        <item x="1"/>
        <item x="2"/>
        <item t="default"/>
      </items>
    </pivotField>
    <pivotField axis="axisRow" showAll="0">
      <items count="4">
        <item x="1"/>
        <item x="2"/>
        <item x="0"/>
        <item t="default"/>
      </items>
    </pivotField>
  </pivotFields>
  <rowFields count="1">
    <field x="6"/>
  </rowFields>
  <rowItems count="4">
    <i>
      <x/>
    </i>
    <i>
      <x v="1"/>
    </i>
    <i>
      <x v="2"/>
    </i>
    <i t="grand">
      <x/>
    </i>
  </rowItems>
  <colFields count="1">
    <field x="5"/>
  </colFields>
  <colItems count="4">
    <i>
      <x/>
    </i>
    <i>
      <x v="1"/>
    </i>
    <i>
      <x v="2"/>
    </i>
    <i t="grand">
      <x/>
    </i>
  </colItems>
  <dataFields count="1">
    <dataField name="Count of row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39A108-F302-5344-BDD5-1C252C0C1F1E}" name="Table4" displayName="Table4" ref="L21:N26" totalsRowShown="0">
  <autoFilter ref="L21:N26" xr:uid="{2939A108-F302-5344-BDD5-1C252C0C1F1E}"/>
  <tableColumns count="3">
    <tableColumn id="1" xr3:uid="{CE03ABA5-603B-0940-A4EB-16081BA60FA1}" name="Column1"/>
    <tableColumn id="2" xr3:uid="{537B92F5-9D75-ED46-A175-A51C06A800D4}" name="Column2"/>
    <tableColumn id="3" xr3:uid="{99CEFDC8-6711-4D40-84CC-7A6DDF1C2A14}" name="Column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C15C75-0C80-514D-BF73-177999529C14}" name="Table5" displayName="Table5" ref="Q21:S26" totalsRowShown="0">
  <autoFilter ref="Q21:S26" xr:uid="{A9C15C75-0C80-514D-BF73-177999529C14}"/>
  <tableColumns count="3">
    <tableColumn id="1" xr3:uid="{07ADD4C7-9FAE-5741-A8DB-CB3AEFB7EE47}" name="Column1"/>
    <tableColumn id="2" xr3:uid="{D91AEE3B-FFBB-B442-A054-CCCF625ECBEE}" name="Column2"/>
    <tableColumn id="3" xr3:uid="{157ACDD6-9267-BD4F-9C3B-5ACA9F343FC6}"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EAD4CE-6757-444F-B338-7EF4434E3FC3}" name="Table2" displayName="Table2" ref="C19:H24" totalsRowShown="0">
  <autoFilter ref="C19:H24" xr:uid="{CEEAD4CE-6757-444F-B338-7EF4434E3FC3}"/>
  <tableColumns count="6">
    <tableColumn id="1" xr3:uid="{373D3161-0338-4B4D-90A0-BFB7162FC65F}" name="Column1"/>
    <tableColumn id="2" xr3:uid="{7DF1E753-1CD0-6447-8E13-D1E5EDC435C2}" name="Column2"/>
    <tableColumn id="3" xr3:uid="{9C764E1C-E09E-B34F-BF4D-A8E4A1D7FBE6}" name="Column3"/>
    <tableColumn id="4" xr3:uid="{92829744-9510-2840-AF7C-A9E94C8F2B7F}" name="Column4"/>
    <tableColumn id="5" xr3:uid="{CADCE47C-C94A-6E47-8DA2-DA2158D2A1DE}" name="Column5"/>
    <tableColumn id="6" xr3:uid="{D45086A0-1FEE-C740-8AA3-02CC04E83CB6}" name="Column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283F81-98EA-1246-BB87-1E03FAF781C1}" name="Table3" displayName="Table3" ref="B7:F14" totalsRowShown="0">
  <autoFilter ref="B7:F14" xr:uid="{BA283F81-98EA-1246-BB87-1E03FAF781C1}"/>
  <tableColumns count="5">
    <tableColumn id="1" xr3:uid="{3D7F6AB4-C818-1847-BD9B-E30064078FD5}" name="Column1"/>
    <tableColumn id="2" xr3:uid="{B96F4A03-8043-A74D-8047-2EF5AB7A3149}" name="Column2"/>
    <tableColumn id="3" xr3:uid="{F1C886D9-A328-124F-B640-2552006B61ED}" name="Column3"/>
    <tableColumn id="4" xr3:uid="{9A0C03C1-A918-B94E-B2C3-34DD0D9BDBCB}" name="Column4"/>
    <tableColumn id="5" xr3:uid="{A98CB42E-EE28-F94E-B425-F48FCCF9520D}"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690D-487F-4FB1-B74A-BFFF85DB8889}">
  <dimension ref="A1:L19"/>
  <sheetViews>
    <sheetView showGridLines="0" workbookViewId="0">
      <selection activeCell="C17" sqref="C17"/>
    </sheetView>
  </sheetViews>
  <sheetFormatPr baseColWidth="10" defaultColWidth="8.83203125" defaultRowHeight="15" x14ac:dyDescent="0.2"/>
  <cols>
    <col min="1" max="1" width="23.33203125" customWidth="1"/>
    <col min="2" max="2" width="9.1640625" bestFit="1" customWidth="1"/>
  </cols>
  <sheetData>
    <row r="1" spans="1:12" ht="57.5" customHeight="1" x14ac:dyDescent="0.2">
      <c r="A1" s="70" t="s">
        <v>10</v>
      </c>
      <c r="B1" s="70"/>
      <c r="C1" s="70"/>
      <c r="D1" s="70"/>
      <c r="E1" s="70"/>
      <c r="F1" s="70"/>
      <c r="G1" s="70"/>
    </row>
    <row r="3" spans="1:12" x14ac:dyDescent="0.2">
      <c r="A3" s="11" t="s">
        <v>11</v>
      </c>
      <c r="B3" s="2">
        <v>1</v>
      </c>
      <c r="C3" s="2">
        <v>2</v>
      </c>
      <c r="D3" s="2">
        <v>3</v>
      </c>
      <c r="E3" s="2">
        <v>4</v>
      </c>
      <c r="F3" s="2">
        <v>5</v>
      </c>
      <c r="G3" s="2">
        <v>6</v>
      </c>
      <c r="H3" s="2">
        <v>7</v>
      </c>
      <c r="I3" s="2">
        <v>8</v>
      </c>
      <c r="J3" s="2">
        <v>9</v>
      </c>
      <c r="K3" s="2">
        <v>10</v>
      </c>
      <c r="L3" s="2" t="s">
        <v>0</v>
      </c>
    </row>
    <row r="4" spans="1:12" x14ac:dyDescent="0.2">
      <c r="A4" s="11" t="s">
        <v>12</v>
      </c>
      <c r="B4" s="18">
        <v>1200</v>
      </c>
      <c r="C4" s="18">
        <f>100+B4</f>
        <v>1300</v>
      </c>
      <c r="D4" s="18">
        <f t="shared" ref="D4:E4" si="0">100+C4</f>
        <v>1400</v>
      </c>
      <c r="E4" s="18">
        <f t="shared" si="0"/>
        <v>1500</v>
      </c>
      <c r="F4" s="18">
        <v>1700</v>
      </c>
      <c r="G4" s="18">
        <v>2200</v>
      </c>
      <c r="H4" s="18">
        <f>500+G4</f>
        <v>2700</v>
      </c>
      <c r="I4" s="18">
        <v>4600</v>
      </c>
      <c r="J4" s="18">
        <v>5900</v>
      </c>
      <c r="K4" s="18">
        <v>7500</v>
      </c>
      <c r="L4" s="19">
        <f>SUM(B4:K4)</f>
        <v>30000</v>
      </c>
    </row>
    <row r="6" spans="1:12" x14ac:dyDescent="0.2">
      <c r="A6" t="s">
        <v>13</v>
      </c>
    </row>
    <row r="8" spans="1:12" x14ac:dyDescent="0.2">
      <c r="A8" t="s">
        <v>70</v>
      </c>
      <c r="E8" s="17">
        <f>C15</f>
        <v>0.44666666666666666</v>
      </c>
      <c r="F8" s="13" t="s">
        <v>14</v>
      </c>
    </row>
    <row r="9" spans="1:12" x14ac:dyDescent="0.2">
      <c r="A9" t="s">
        <v>71</v>
      </c>
      <c r="E9" s="17">
        <f>C16</f>
        <v>0.24333333333333335</v>
      </c>
      <c r="F9" s="13" t="s">
        <v>14</v>
      </c>
    </row>
    <row r="10" spans="1:12" x14ac:dyDescent="0.2">
      <c r="A10" t="s">
        <v>72</v>
      </c>
      <c r="E10" s="17">
        <f>C17</f>
        <v>0.31</v>
      </c>
      <c r="F10" s="13" t="s">
        <v>14</v>
      </c>
    </row>
    <row r="11" spans="1:12" x14ac:dyDescent="0.2">
      <c r="A11" t="s">
        <v>77</v>
      </c>
      <c r="E11" s="38">
        <f>B19</f>
        <v>0.13666666666666666</v>
      </c>
      <c r="F11" s="13" t="s">
        <v>14</v>
      </c>
    </row>
    <row r="13" spans="1:12" ht="16" thickBot="1" x14ac:dyDescent="0.25"/>
    <row r="14" spans="1:12" x14ac:dyDescent="0.2">
      <c r="A14" s="50"/>
      <c r="B14" s="51"/>
      <c r="C14" s="52"/>
    </row>
    <row r="15" spans="1:12" x14ac:dyDescent="0.2">
      <c r="A15" s="53" t="s">
        <v>101</v>
      </c>
      <c r="B15" s="16">
        <f>SUM(K4,J4)</f>
        <v>13400</v>
      </c>
      <c r="C15" s="54">
        <f>B15/L4</f>
        <v>0.44666666666666666</v>
      </c>
      <c r="F15" s="16"/>
    </row>
    <row r="16" spans="1:12" x14ac:dyDescent="0.2">
      <c r="A16" s="53" t="s">
        <v>102</v>
      </c>
      <c r="B16" s="16">
        <f>SUM(H4,I4)</f>
        <v>7300</v>
      </c>
      <c r="C16" s="54">
        <f>B16/L4</f>
        <v>0.24333333333333335</v>
      </c>
    </row>
    <row r="17" spans="1:4" ht="16" thickBot="1" x14ac:dyDescent="0.25">
      <c r="A17" s="55" t="s">
        <v>103</v>
      </c>
      <c r="B17" s="56">
        <f>SUM(B4:G4)</f>
        <v>9300</v>
      </c>
      <c r="C17" s="57">
        <f>B17/L4</f>
        <v>0.31</v>
      </c>
    </row>
    <row r="18" spans="1:4" ht="16" thickBot="1" x14ac:dyDescent="0.25"/>
    <row r="19" spans="1:4" ht="16" thickBot="1" x14ac:dyDescent="0.25">
      <c r="A19" s="58" t="s">
        <v>104</v>
      </c>
      <c r="B19" s="59">
        <f>C15-C17</f>
        <v>0.13666666666666666</v>
      </c>
      <c r="C19" s="40" t="s">
        <v>105</v>
      </c>
      <c r="D19" s="40"/>
    </row>
  </sheetData>
  <mergeCells count="1">
    <mergeCell ref="A1:G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67BDF-989A-40FF-8116-13D594638A8E}">
  <dimension ref="A1:L21"/>
  <sheetViews>
    <sheetView showGridLines="0" workbookViewId="0">
      <selection activeCell="K20" sqref="K20"/>
    </sheetView>
  </sheetViews>
  <sheetFormatPr baseColWidth="10" defaultColWidth="8.83203125" defaultRowHeight="15" x14ac:dyDescent="0.2"/>
  <cols>
    <col min="2" max="6" width="10.5" customWidth="1"/>
    <col min="9" max="9" width="10.5" customWidth="1"/>
    <col min="10" max="10" width="3.1640625" bestFit="1" customWidth="1"/>
  </cols>
  <sheetData>
    <row r="1" spans="1:12" ht="45.5" customHeight="1" x14ac:dyDescent="0.2">
      <c r="A1" s="70" t="s">
        <v>64</v>
      </c>
      <c r="B1" s="70"/>
      <c r="C1" s="70"/>
      <c r="D1" s="70"/>
      <c r="E1" s="70"/>
      <c r="F1" s="70"/>
      <c r="G1" s="70"/>
      <c r="H1" s="70"/>
      <c r="I1" s="70"/>
      <c r="J1" s="70"/>
    </row>
    <row r="2" spans="1:12" ht="66" customHeight="1" x14ac:dyDescent="0.2">
      <c r="A2" s="70" t="s">
        <v>65</v>
      </c>
      <c r="B2" s="70"/>
      <c r="C2" s="70"/>
      <c r="D2" s="70"/>
      <c r="E2" s="70"/>
      <c r="F2" s="70"/>
      <c r="G2" s="70"/>
      <c r="H2" s="70"/>
      <c r="I2" s="70"/>
      <c r="J2" s="70"/>
    </row>
    <row r="3" spans="1:12" x14ac:dyDescent="0.2">
      <c r="A3" s="31" t="s">
        <v>66</v>
      </c>
      <c r="J3" t="s">
        <v>2</v>
      </c>
      <c r="K3" s="9">
        <f>D10</f>
        <v>1000</v>
      </c>
      <c r="L3" s="8" t="s">
        <v>68</v>
      </c>
    </row>
    <row r="4" spans="1:12" x14ac:dyDescent="0.2">
      <c r="A4" s="31" t="s">
        <v>67</v>
      </c>
      <c r="J4" t="s">
        <v>3</v>
      </c>
      <c r="K4" s="9">
        <f>F10</f>
        <v>2000</v>
      </c>
      <c r="L4" s="8" t="s">
        <v>69</v>
      </c>
    </row>
    <row r="5" spans="1:12" ht="31" customHeight="1" x14ac:dyDescent="0.2">
      <c r="A5" s="83"/>
      <c r="B5" s="69"/>
      <c r="C5" s="69"/>
      <c r="D5" s="69"/>
      <c r="E5" s="69"/>
      <c r="F5" s="69"/>
      <c r="G5" s="69"/>
      <c r="H5" s="69"/>
      <c r="I5" s="69"/>
      <c r="K5" s="34"/>
      <c r="L5" s="8"/>
    </row>
    <row r="7" spans="1:12" x14ac:dyDescent="0.2">
      <c r="B7" t="s">
        <v>122</v>
      </c>
      <c r="C7" t="s">
        <v>123</v>
      </c>
      <c r="D7" t="s">
        <v>124</v>
      </c>
      <c r="E7" t="s">
        <v>125</v>
      </c>
      <c r="F7" t="s">
        <v>126</v>
      </c>
    </row>
    <row r="8" spans="1:12" x14ac:dyDescent="0.2">
      <c r="B8" t="s">
        <v>132</v>
      </c>
      <c r="D8" t="s">
        <v>135</v>
      </c>
      <c r="F8" t="s">
        <v>136</v>
      </c>
    </row>
    <row r="10" spans="1:12" x14ac:dyDescent="0.2">
      <c r="B10" t="s">
        <v>133</v>
      </c>
      <c r="D10">
        <v>1000</v>
      </c>
      <c r="F10">
        <v>2000</v>
      </c>
    </row>
    <row r="12" spans="1:12" x14ac:dyDescent="0.2">
      <c r="B12" t="s">
        <v>134</v>
      </c>
      <c r="D12">
        <v>7</v>
      </c>
      <c r="F12">
        <v>12</v>
      </c>
    </row>
    <row r="14" spans="1:12" x14ac:dyDescent="0.2">
      <c r="B14" t="s">
        <v>137</v>
      </c>
      <c r="D14">
        <f>SUMPRODUCT(D10:F10,D12:F12)</f>
        <v>31000</v>
      </c>
    </row>
    <row r="17" spans="2:11" x14ac:dyDescent="0.2">
      <c r="G17" s="44"/>
      <c r="H17" s="35"/>
      <c r="I17" s="35"/>
      <c r="J17" s="35"/>
      <c r="K17" s="45"/>
    </row>
    <row r="18" spans="2:11" x14ac:dyDescent="0.2">
      <c r="B18" s="6"/>
      <c r="C18" s="6" t="s">
        <v>135</v>
      </c>
      <c r="D18" s="6"/>
      <c r="E18" s="6" t="s">
        <v>136</v>
      </c>
      <c r="G18" s="46" t="s">
        <v>141</v>
      </c>
      <c r="I18" t="s">
        <v>142</v>
      </c>
      <c r="K18" s="47"/>
    </row>
    <row r="19" spans="2:11" x14ac:dyDescent="0.2">
      <c r="B19" s="6" t="s">
        <v>138</v>
      </c>
      <c r="C19" s="6">
        <v>20</v>
      </c>
      <c r="D19" s="6"/>
      <c r="E19" s="6">
        <v>15</v>
      </c>
      <c r="G19" s="46"/>
      <c r="H19">
        <f>SUMPRODUCT(D10:F10,C19:E19)</f>
        <v>50000</v>
      </c>
      <c r="I19">
        <v>50000</v>
      </c>
      <c r="K19" s="47"/>
    </row>
    <row r="20" spans="2:11" x14ac:dyDescent="0.2">
      <c r="B20" s="6" t="s">
        <v>139</v>
      </c>
      <c r="C20" s="6">
        <v>20</v>
      </c>
      <c r="D20" s="6"/>
      <c r="E20" s="6">
        <v>5</v>
      </c>
      <c r="G20" s="46"/>
      <c r="H20">
        <f>SUMPRODUCT(D10:F10,C20:E20)</f>
        <v>30000</v>
      </c>
      <c r="I20">
        <v>50000</v>
      </c>
      <c r="K20" s="47"/>
    </row>
    <row r="21" spans="2:11" x14ac:dyDescent="0.2">
      <c r="B21" s="6" t="s">
        <v>140</v>
      </c>
      <c r="C21" s="6">
        <v>10</v>
      </c>
      <c r="D21" s="6"/>
      <c r="E21" s="6">
        <v>20</v>
      </c>
      <c r="G21" s="48"/>
      <c r="H21" s="32">
        <f>SUMPRODUCT(D10:F10,C21:E21)</f>
        <v>50000</v>
      </c>
      <c r="I21" s="32">
        <v>50000</v>
      </c>
      <c r="J21" s="32"/>
      <c r="K21" s="49"/>
    </row>
  </sheetData>
  <mergeCells count="3">
    <mergeCell ref="A1:J1"/>
    <mergeCell ref="A2:J2"/>
    <mergeCell ref="A5:I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A367A-8357-4687-AA46-B4D1C696035B}">
  <dimension ref="A1:I157"/>
  <sheetViews>
    <sheetView showGridLines="0" workbookViewId="0">
      <selection activeCell="G5" sqref="G5"/>
    </sheetView>
  </sheetViews>
  <sheetFormatPr baseColWidth="10" defaultColWidth="8.83203125" defaultRowHeight="15" x14ac:dyDescent="0.2"/>
  <cols>
    <col min="1" max="1" width="6.6640625" customWidth="1"/>
    <col min="2" max="2" width="11.33203125" bestFit="1" customWidth="1"/>
    <col min="3" max="3" width="10.83203125" bestFit="1" customWidth="1"/>
    <col min="4" max="4" width="11.33203125" bestFit="1" customWidth="1"/>
    <col min="5" max="5" width="10.6640625" bestFit="1" customWidth="1"/>
    <col min="6" max="7" width="11.83203125" bestFit="1" customWidth="1"/>
  </cols>
  <sheetData>
    <row r="1" spans="1:9" ht="31.75" customHeight="1" x14ac:dyDescent="0.2">
      <c r="A1" s="70" t="s">
        <v>81</v>
      </c>
      <c r="B1" s="70"/>
      <c r="C1" s="70"/>
      <c r="D1" s="70"/>
      <c r="E1" s="70"/>
      <c r="F1" s="70"/>
      <c r="G1" s="70"/>
      <c r="H1" s="70"/>
      <c r="I1" s="70"/>
    </row>
    <row r="3" spans="1:9" ht="29.75" customHeight="1" x14ac:dyDescent="0.2">
      <c r="A3" s="70" t="s">
        <v>92</v>
      </c>
      <c r="B3" s="70"/>
      <c r="C3" s="70"/>
      <c r="D3" s="70"/>
      <c r="E3" s="70"/>
      <c r="F3" s="70"/>
      <c r="G3" s="70"/>
      <c r="H3" s="70"/>
      <c r="I3" s="70"/>
    </row>
    <row r="4" spans="1:9" x14ac:dyDescent="0.2">
      <c r="A4" t="s">
        <v>93</v>
      </c>
      <c r="G4" s="6">
        <v>0.82</v>
      </c>
      <c r="H4" s="13" t="s">
        <v>14</v>
      </c>
    </row>
    <row r="5" spans="1:9" x14ac:dyDescent="0.2">
      <c r="A5" t="s">
        <v>94</v>
      </c>
      <c r="G5" s="6">
        <v>9</v>
      </c>
      <c r="H5" s="13" t="s">
        <v>14</v>
      </c>
    </row>
    <row r="7" spans="1:9" x14ac:dyDescent="0.2">
      <c r="A7" s="11" t="s">
        <v>82</v>
      </c>
      <c r="B7" s="11" t="s">
        <v>83</v>
      </c>
      <c r="C7" s="11" t="s">
        <v>84</v>
      </c>
      <c r="D7" s="11" t="s">
        <v>85</v>
      </c>
      <c r="E7" s="11" t="s">
        <v>86</v>
      </c>
      <c r="F7" s="11" t="s">
        <v>87</v>
      </c>
      <c r="G7" s="11" t="s">
        <v>88</v>
      </c>
    </row>
    <row r="8" spans="1:9" x14ac:dyDescent="0.2">
      <c r="A8" s="6">
        <v>1</v>
      </c>
      <c r="B8" s="6">
        <v>5.0999999999999996</v>
      </c>
      <c r="C8" s="6">
        <v>3.5</v>
      </c>
      <c r="D8" s="6">
        <v>1.4</v>
      </c>
      <c r="E8" s="6">
        <v>0.2</v>
      </c>
      <c r="F8" s="6" t="s">
        <v>89</v>
      </c>
      <c r="G8" s="6" t="s">
        <v>90</v>
      </c>
    </row>
    <row r="9" spans="1:9" x14ac:dyDescent="0.2">
      <c r="A9" s="6">
        <v>2</v>
      </c>
      <c r="B9" s="6">
        <v>4.9000000000000004</v>
      </c>
      <c r="C9" s="6">
        <v>3</v>
      </c>
      <c r="D9" s="6">
        <v>1.4</v>
      </c>
      <c r="E9" s="6">
        <v>0.2</v>
      </c>
      <c r="F9" s="6" t="s">
        <v>89</v>
      </c>
      <c r="G9" s="6" t="s">
        <v>90</v>
      </c>
    </row>
    <row r="10" spans="1:9" x14ac:dyDescent="0.2">
      <c r="A10" s="6">
        <v>3</v>
      </c>
      <c r="B10" s="6">
        <v>4.7</v>
      </c>
      <c r="C10" s="6">
        <v>3.2</v>
      </c>
      <c r="D10" s="6">
        <v>1.3</v>
      </c>
      <c r="E10" s="6">
        <v>0.2</v>
      </c>
      <c r="F10" s="6" t="s">
        <v>89</v>
      </c>
      <c r="G10" s="6" t="s">
        <v>89</v>
      </c>
    </row>
    <row r="11" spans="1:9" x14ac:dyDescent="0.2">
      <c r="A11" s="6">
        <v>4</v>
      </c>
      <c r="B11" s="6">
        <v>4.5999999999999996</v>
      </c>
      <c r="C11" s="6">
        <v>3.1</v>
      </c>
      <c r="D11" s="6">
        <v>1.5</v>
      </c>
      <c r="E11" s="6">
        <v>0.2</v>
      </c>
      <c r="F11" s="6" t="s">
        <v>89</v>
      </c>
      <c r="G11" s="6" t="s">
        <v>91</v>
      </c>
    </row>
    <row r="12" spans="1:9" x14ac:dyDescent="0.2">
      <c r="A12" s="6">
        <v>5</v>
      </c>
      <c r="B12" s="6">
        <v>5</v>
      </c>
      <c r="C12" s="6">
        <v>3.6</v>
      </c>
      <c r="D12" s="6">
        <v>1.4</v>
      </c>
      <c r="E12" s="6">
        <v>0.2</v>
      </c>
      <c r="F12" s="6" t="s">
        <v>89</v>
      </c>
      <c r="G12" s="6" t="s">
        <v>89</v>
      </c>
    </row>
    <row r="13" spans="1:9" x14ac:dyDescent="0.2">
      <c r="A13" s="6">
        <v>6</v>
      </c>
      <c r="B13" s="6">
        <v>5.4</v>
      </c>
      <c r="C13" s="6">
        <v>3.9</v>
      </c>
      <c r="D13" s="6">
        <v>1.7</v>
      </c>
      <c r="E13" s="6">
        <v>0.4</v>
      </c>
      <c r="F13" s="6" t="s">
        <v>89</v>
      </c>
      <c r="G13" s="6" t="s">
        <v>89</v>
      </c>
    </row>
    <row r="14" spans="1:9" x14ac:dyDescent="0.2">
      <c r="A14" s="6">
        <v>7</v>
      </c>
      <c r="B14" s="6">
        <v>4.5999999999999996</v>
      </c>
      <c r="C14" s="6">
        <v>3.4</v>
      </c>
      <c r="D14" s="6">
        <v>1.4</v>
      </c>
      <c r="E14" s="6">
        <v>0.3</v>
      </c>
      <c r="F14" s="6" t="s">
        <v>89</v>
      </c>
      <c r="G14" s="6" t="s">
        <v>89</v>
      </c>
    </row>
    <row r="15" spans="1:9" x14ac:dyDescent="0.2">
      <c r="A15" s="6">
        <v>8</v>
      </c>
      <c r="B15" s="6">
        <v>5</v>
      </c>
      <c r="C15" s="6">
        <v>3.4</v>
      </c>
      <c r="D15" s="6">
        <v>1.5</v>
      </c>
      <c r="E15" s="6">
        <v>0.2</v>
      </c>
      <c r="F15" s="6" t="s">
        <v>89</v>
      </c>
      <c r="G15" s="6" t="s">
        <v>89</v>
      </c>
    </row>
    <row r="16" spans="1:9" x14ac:dyDescent="0.2">
      <c r="A16" s="6">
        <v>9</v>
      </c>
      <c r="B16" s="6">
        <v>4.4000000000000004</v>
      </c>
      <c r="C16" s="6">
        <v>2.9</v>
      </c>
      <c r="D16" s="6">
        <v>1.4</v>
      </c>
      <c r="E16" s="6">
        <v>0.2</v>
      </c>
      <c r="F16" s="6" t="s">
        <v>89</v>
      </c>
      <c r="G16" s="6" t="s">
        <v>89</v>
      </c>
    </row>
    <row r="17" spans="1:7" x14ac:dyDescent="0.2">
      <c r="A17" s="6">
        <v>10</v>
      </c>
      <c r="B17" s="6">
        <v>4.9000000000000004</v>
      </c>
      <c r="C17" s="6">
        <v>3.1</v>
      </c>
      <c r="D17" s="6">
        <v>1.5</v>
      </c>
      <c r="E17" s="6">
        <v>0.1</v>
      </c>
      <c r="F17" s="6" t="s">
        <v>89</v>
      </c>
      <c r="G17" s="6" t="s">
        <v>91</v>
      </c>
    </row>
    <row r="18" spans="1:7" x14ac:dyDescent="0.2">
      <c r="A18" s="6">
        <v>11</v>
      </c>
      <c r="B18" s="6">
        <v>5.4</v>
      </c>
      <c r="C18" s="6">
        <v>3.7</v>
      </c>
      <c r="D18" s="6">
        <v>1.5</v>
      </c>
      <c r="E18" s="6">
        <v>0.2</v>
      </c>
      <c r="F18" s="6" t="s">
        <v>89</v>
      </c>
      <c r="G18" s="6" t="s">
        <v>89</v>
      </c>
    </row>
    <row r="19" spans="1:7" x14ac:dyDescent="0.2">
      <c r="A19" s="6">
        <v>12</v>
      </c>
      <c r="B19" s="6">
        <v>4.8</v>
      </c>
      <c r="C19" s="6">
        <v>3.4</v>
      </c>
      <c r="D19" s="6">
        <v>1.6</v>
      </c>
      <c r="E19" s="6">
        <v>0.2</v>
      </c>
      <c r="F19" s="6" t="s">
        <v>89</v>
      </c>
      <c r="G19" s="6" t="s">
        <v>89</v>
      </c>
    </row>
    <row r="20" spans="1:7" x14ac:dyDescent="0.2">
      <c r="A20" s="6">
        <v>13</v>
      </c>
      <c r="B20" s="6">
        <v>4.8</v>
      </c>
      <c r="C20" s="6">
        <v>3</v>
      </c>
      <c r="D20" s="6">
        <v>1.4</v>
      </c>
      <c r="E20" s="6">
        <v>0.1</v>
      </c>
      <c r="F20" s="6" t="s">
        <v>89</v>
      </c>
      <c r="G20" s="6" t="s">
        <v>89</v>
      </c>
    </row>
    <row r="21" spans="1:7" x14ac:dyDescent="0.2">
      <c r="A21" s="6">
        <v>14</v>
      </c>
      <c r="B21" s="6">
        <v>4.3</v>
      </c>
      <c r="C21" s="6">
        <v>3</v>
      </c>
      <c r="D21" s="6">
        <v>1.1000000000000001</v>
      </c>
      <c r="E21" s="6">
        <v>0.1</v>
      </c>
      <c r="F21" s="6" t="s">
        <v>89</v>
      </c>
      <c r="G21" s="6" t="s">
        <v>90</v>
      </c>
    </row>
    <row r="22" spans="1:7" x14ac:dyDescent="0.2">
      <c r="A22" s="6">
        <v>15</v>
      </c>
      <c r="B22" s="6">
        <v>5.8</v>
      </c>
      <c r="C22" s="6">
        <v>4</v>
      </c>
      <c r="D22" s="6">
        <v>1.2</v>
      </c>
      <c r="E22" s="6">
        <v>0.2</v>
      </c>
      <c r="F22" s="6" t="s">
        <v>89</v>
      </c>
      <c r="G22" s="6" t="s">
        <v>89</v>
      </c>
    </row>
    <row r="23" spans="1:7" x14ac:dyDescent="0.2">
      <c r="A23" s="6">
        <v>16</v>
      </c>
      <c r="B23" s="6">
        <v>5.7</v>
      </c>
      <c r="C23" s="6">
        <v>4.4000000000000004</v>
      </c>
      <c r="D23" s="6">
        <v>1.5</v>
      </c>
      <c r="E23" s="6">
        <v>0.4</v>
      </c>
      <c r="F23" s="6" t="s">
        <v>89</v>
      </c>
      <c r="G23" s="6" t="s">
        <v>89</v>
      </c>
    </row>
    <row r="24" spans="1:7" x14ac:dyDescent="0.2">
      <c r="A24" s="6">
        <v>17</v>
      </c>
      <c r="B24" s="6">
        <v>5.4</v>
      </c>
      <c r="C24" s="6">
        <v>3.9</v>
      </c>
      <c r="D24" s="6">
        <v>1.3</v>
      </c>
      <c r="E24" s="6">
        <v>0.4</v>
      </c>
      <c r="F24" s="6" t="s">
        <v>89</v>
      </c>
      <c r="G24" s="6" t="s">
        <v>89</v>
      </c>
    </row>
    <row r="25" spans="1:7" x14ac:dyDescent="0.2">
      <c r="A25" s="6">
        <v>18</v>
      </c>
      <c r="B25" s="6">
        <v>5.0999999999999996</v>
      </c>
      <c r="C25" s="6">
        <v>3.5</v>
      </c>
      <c r="D25" s="6">
        <v>1.4</v>
      </c>
      <c r="E25" s="6">
        <v>0.3</v>
      </c>
      <c r="F25" s="6" t="s">
        <v>89</v>
      </c>
      <c r="G25" s="6" t="s">
        <v>89</v>
      </c>
    </row>
    <row r="26" spans="1:7" x14ac:dyDescent="0.2">
      <c r="A26" s="6">
        <v>19</v>
      </c>
      <c r="B26" s="6">
        <v>5.7</v>
      </c>
      <c r="C26" s="6">
        <v>3.8</v>
      </c>
      <c r="D26" s="6">
        <v>1.7</v>
      </c>
      <c r="E26" s="6">
        <v>0.3</v>
      </c>
      <c r="F26" s="6" t="s">
        <v>89</v>
      </c>
      <c r="G26" s="6" t="s">
        <v>89</v>
      </c>
    </row>
    <row r="27" spans="1:7" x14ac:dyDescent="0.2">
      <c r="A27" s="6">
        <v>20</v>
      </c>
      <c r="B27" s="6">
        <v>5.0999999999999996</v>
      </c>
      <c r="C27" s="6">
        <v>3.8</v>
      </c>
      <c r="D27" s="6">
        <v>1.5</v>
      </c>
      <c r="E27" s="6">
        <v>0.3</v>
      </c>
      <c r="F27" s="6" t="s">
        <v>89</v>
      </c>
      <c r="G27" s="6" t="s">
        <v>89</v>
      </c>
    </row>
    <row r="28" spans="1:7" x14ac:dyDescent="0.2">
      <c r="A28" s="6">
        <v>21</v>
      </c>
      <c r="B28" s="6">
        <v>5.4</v>
      </c>
      <c r="C28" s="6">
        <v>3.4</v>
      </c>
      <c r="D28" s="6">
        <v>1.7</v>
      </c>
      <c r="E28" s="6">
        <v>0.2</v>
      </c>
      <c r="F28" s="6" t="s">
        <v>89</v>
      </c>
      <c r="G28" s="6" t="s">
        <v>89</v>
      </c>
    </row>
    <row r="29" spans="1:7" x14ac:dyDescent="0.2">
      <c r="A29" s="6">
        <v>22</v>
      </c>
      <c r="B29" s="6">
        <v>5.0999999999999996</v>
      </c>
      <c r="C29" s="6">
        <v>3.7</v>
      </c>
      <c r="D29" s="6">
        <v>1.5</v>
      </c>
      <c r="E29" s="6">
        <v>0.4</v>
      </c>
      <c r="F29" s="6" t="s">
        <v>89</v>
      </c>
      <c r="G29" s="6" t="s">
        <v>89</v>
      </c>
    </row>
    <row r="30" spans="1:7" x14ac:dyDescent="0.2">
      <c r="A30" s="6">
        <v>23</v>
      </c>
      <c r="B30" s="6">
        <v>4.5999999999999996</v>
      </c>
      <c r="C30" s="6">
        <v>3.6</v>
      </c>
      <c r="D30" s="6">
        <v>1</v>
      </c>
      <c r="E30" s="6">
        <v>0.2</v>
      </c>
      <c r="F30" s="6" t="s">
        <v>89</v>
      </c>
      <c r="G30" s="6" t="s">
        <v>91</v>
      </c>
    </row>
    <row r="31" spans="1:7" x14ac:dyDescent="0.2">
      <c r="A31" s="6">
        <v>24</v>
      </c>
      <c r="B31" s="6">
        <v>5.0999999999999996</v>
      </c>
      <c r="C31" s="6">
        <v>3.3</v>
      </c>
      <c r="D31" s="6">
        <v>1.7</v>
      </c>
      <c r="E31" s="6">
        <v>0.5</v>
      </c>
      <c r="F31" s="6" t="s">
        <v>89</v>
      </c>
      <c r="G31" s="6" t="s">
        <v>89</v>
      </c>
    </row>
    <row r="32" spans="1:7" x14ac:dyDescent="0.2">
      <c r="A32" s="6">
        <v>25</v>
      </c>
      <c r="B32" s="6">
        <v>4.8</v>
      </c>
      <c r="C32" s="6">
        <v>3.4</v>
      </c>
      <c r="D32" s="6">
        <v>1.9</v>
      </c>
      <c r="E32" s="6">
        <v>0.2</v>
      </c>
      <c r="F32" s="6" t="s">
        <v>89</v>
      </c>
      <c r="G32" s="6" t="s">
        <v>89</v>
      </c>
    </row>
    <row r="33" spans="1:7" x14ac:dyDescent="0.2">
      <c r="A33" s="6">
        <v>26</v>
      </c>
      <c r="B33" s="6">
        <v>5</v>
      </c>
      <c r="C33" s="6">
        <v>3</v>
      </c>
      <c r="D33" s="6">
        <v>1.6</v>
      </c>
      <c r="E33" s="6">
        <v>0.2</v>
      </c>
      <c r="F33" s="6" t="s">
        <v>89</v>
      </c>
      <c r="G33" s="6" t="s">
        <v>89</v>
      </c>
    </row>
    <row r="34" spans="1:7" x14ac:dyDescent="0.2">
      <c r="A34" s="6">
        <v>27</v>
      </c>
      <c r="B34" s="6">
        <v>5</v>
      </c>
      <c r="C34" s="6">
        <v>3.4</v>
      </c>
      <c r="D34" s="6">
        <v>1.6</v>
      </c>
      <c r="E34" s="6">
        <v>0.4</v>
      </c>
      <c r="F34" s="6" t="s">
        <v>89</v>
      </c>
      <c r="G34" s="6" t="s">
        <v>89</v>
      </c>
    </row>
    <row r="35" spans="1:7" x14ac:dyDescent="0.2">
      <c r="A35" s="6">
        <v>28</v>
      </c>
      <c r="B35" s="6">
        <v>5.2</v>
      </c>
      <c r="C35" s="6">
        <v>3.5</v>
      </c>
      <c r="D35" s="6">
        <v>1.5</v>
      </c>
      <c r="E35" s="6">
        <v>0.2</v>
      </c>
      <c r="F35" s="6" t="s">
        <v>89</v>
      </c>
      <c r="G35" s="6" t="s">
        <v>89</v>
      </c>
    </row>
    <row r="36" spans="1:7" x14ac:dyDescent="0.2">
      <c r="A36" s="6">
        <v>29</v>
      </c>
      <c r="B36" s="6">
        <v>5.2</v>
      </c>
      <c r="C36" s="6">
        <v>3.4</v>
      </c>
      <c r="D36" s="6">
        <v>1.4</v>
      </c>
      <c r="E36" s="6">
        <v>0.2</v>
      </c>
      <c r="F36" s="6" t="s">
        <v>89</v>
      </c>
      <c r="G36" s="6" t="s">
        <v>90</v>
      </c>
    </row>
    <row r="37" spans="1:7" x14ac:dyDescent="0.2">
      <c r="A37" s="6">
        <v>30</v>
      </c>
      <c r="B37" s="6">
        <v>4.7</v>
      </c>
      <c r="C37" s="6">
        <v>3.2</v>
      </c>
      <c r="D37" s="6">
        <v>1.6</v>
      </c>
      <c r="E37" s="6">
        <v>0.2</v>
      </c>
      <c r="F37" s="6" t="s">
        <v>89</v>
      </c>
      <c r="G37" s="6" t="s">
        <v>89</v>
      </c>
    </row>
    <row r="38" spans="1:7" x14ac:dyDescent="0.2">
      <c r="A38" s="6">
        <v>31</v>
      </c>
      <c r="B38" s="6">
        <v>4.8</v>
      </c>
      <c r="C38" s="6">
        <v>3.1</v>
      </c>
      <c r="D38" s="6">
        <v>1.6</v>
      </c>
      <c r="E38" s="6">
        <v>0.2</v>
      </c>
      <c r="F38" s="6" t="s">
        <v>89</v>
      </c>
      <c r="G38" s="6" t="s">
        <v>89</v>
      </c>
    </row>
    <row r="39" spans="1:7" x14ac:dyDescent="0.2">
      <c r="A39" s="6">
        <v>32</v>
      </c>
      <c r="B39" s="6">
        <v>5.4</v>
      </c>
      <c r="C39" s="6">
        <v>3.4</v>
      </c>
      <c r="D39" s="6">
        <v>1.5</v>
      </c>
      <c r="E39" s="6">
        <v>0.4</v>
      </c>
      <c r="F39" s="6" t="s">
        <v>89</v>
      </c>
      <c r="G39" s="6" t="s">
        <v>89</v>
      </c>
    </row>
    <row r="40" spans="1:7" x14ac:dyDescent="0.2">
      <c r="A40" s="6">
        <v>33</v>
      </c>
      <c r="B40" s="6">
        <v>5.2</v>
      </c>
      <c r="C40" s="6">
        <v>4.0999999999999996</v>
      </c>
      <c r="D40" s="6">
        <v>1.5</v>
      </c>
      <c r="E40" s="6">
        <v>0.1</v>
      </c>
      <c r="F40" s="6" t="s">
        <v>89</v>
      </c>
      <c r="G40" s="6" t="s">
        <v>89</v>
      </c>
    </row>
    <row r="41" spans="1:7" x14ac:dyDescent="0.2">
      <c r="A41" s="6">
        <v>34</v>
      </c>
      <c r="B41" s="6">
        <v>5.5</v>
      </c>
      <c r="C41" s="6">
        <v>4.2</v>
      </c>
      <c r="D41" s="6">
        <v>1.4</v>
      </c>
      <c r="E41" s="6">
        <v>0.2</v>
      </c>
      <c r="F41" s="6" t="s">
        <v>89</v>
      </c>
      <c r="G41" s="6" t="s">
        <v>89</v>
      </c>
    </row>
    <row r="42" spans="1:7" x14ac:dyDescent="0.2">
      <c r="A42" s="6">
        <v>35</v>
      </c>
      <c r="B42" s="6">
        <v>4.9000000000000004</v>
      </c>
      <c r="C42" s="6">
        <v>3.1</v>
      </c>
      <c r="D42" s="6">
        <v>1.5</v>
      </c>
      <c r="E42" s="6">
        <v>0.1</v>
      </c>
      <c r="F42" s="6" t="s">
        <v>89</v>
      </c>
      <c r="G42" s="6" t="s">
        <v>89</v>
      </c>
    </row>
    <row r="43" spans="1:7" x14ac:dyDescent="0.2">
      <c r="A43" s="6">
        <v>36</v>
      </c>
      <c r="B43" s="6">
        <v>5</v>
      </c>
      <c r="C43" s="6">
        <v>3.2</v>
      </c>
      <c r="D43" s="6">
        <v>1.2</v>
      </c>
      <c r="E43" s="6">
        <v>0.2</v>
      </c>
      <c r="F43" s="6" t="s">
        <v>89</v>
      </c>
      <c r="G43" s="6" t="s">
        <v>89</v>
      </c>
    </row>
    <row r="44" spans="1:7" x14ac:dyDescent="0.2">
      <c r="A44" s="6">
        <v>37</v>
      </c>
      <c r="B44" s="6">
        <v>5.5</v>
      </c>
      <c r="C44" s="6">
        <v>3.5</v>
      </c>
      <c r="D44" s="6">
        <v>1.3</v>
      </c>
      <c r="E44" s="6">
        <v>0.2</v>
      </c>
      <c r="F44" s="6" t="s">
        <v>89</v>
      </c>
      <c r="G44" s="6" t="s">
        <v>89</v>
      </c>
    </row>
    <row r="45" spans="1:7" x14ac:dyDescent="0.2">
      <c r="A45" s="6">
        <v>38</v>
      </c>
      <c r="B45" s="6">
        <v>4.9000000000000004</v>
      </c>
      <c r="C45" s="6">
        <v>3.1</v>
      </c>
      <c r="D45" s="6">
        <v>1.5</v>
      </c>
      <c r="E45" s="6">
        <v>0.1</v>
      </c>
      <c r="F45" s="6" t="s">
        <v>89</v>
      </c>
      <c r="G45" s="6" t="s">
        <v>89</v>
      </c>
    </row>
    <row r="46" spans="1:7" x14ac:dyDescent="0.2">
      <c r="A46" s="6">
        <v>39</v>
      </c>
      <c r="B46" s="6">
        <v>4.4000000000000004</v>
      </c>
      <c r="C46" s="6">
        <v>3</v>
      </c>
      <c r="D46" s="6">
        <v>1.3</v>
      </c>
      <c r="E46" s="6">
        <v>0.2</v>
      </c>
      <c r="F46" s="6" t="s">
        <v>89</v>
      </c>
      <c r="G46" s="6" t="s">
        <v>89</v>
      </c>
    </row>
    <row r="47" spans="1:7" x14ac:dyDescent="0.2">
      <c r="A47" s="6">
        <v>40</v>
      </c>
      <c r="B47" s="6">
        <v>5.0999999999999996</v>
      </c>
      <c r="C47" s="6">
        <v>3.4</v>
      </c>
      <c r="D47" s="6">
        <v>1.5</v>
      </c>
      <c r="E47" s="6">
        <v>0.2</v>
      </c>
      <c r="F47" s="6" t="s">
        <v>89</v>
      </c>
      <c r="G47" s="6" t="s">
        <v>89</v>
      </c>
    </row>
    <row r="48" spans="1:7" x14ac:dyDescent="0.2">
      <c r="A48" s="6">
        <v>41</v>
      </c>
      <c r="B48" s="6">
        <v>5</v>
      </c>
      <c r="C48" s="6">
        <v>3.5</v>
      </c>
      <c r="D48" s="6">
        <v>1.3</v>
      </c>
      <c r="E48" s="6">
        <v>0.3</v>
      </c>
      <c r="F48" s="6" t="s">
        <v>89</v>
      </c>
      <c r="G48" s="6" t="s">
        <v>90</v>
      </c>
    </row>
    <row r="49" spans="1:7" x14ac:dyDescent="0.2">
      <c r="A49" s="6">
        <v>42</v>
      </c>
      <c r="B49" s="6">
        <v>4.5</v>
      </c>
      <c r="C49" s="6">
        <v>2.2999999999999998</v>
      </c>
      <c r="D49" s="6">
        <v>1.3</v>
      </c>
      <c r="E49" s="6">
        <v>0.3</v>
      </c>
      <c r="F49" s="6" t="s">
        <v>89</v>
      </c>
      <c r="G49" s="6" t="s">
        <v>89</v>
      </c>
    </row>
    <row r="50" spans="1:7" x14ac:dyDescent="0.2">
      <c r="A50" s="6">
        <v>43</v>
      </c>
      <c r="B50" s="6">
        <v>4.4000000000000004</v>
      </c>
      <c r="C50" s="6">
        <v>3.2</v>
      </c>
      <c r="D50" s="6">
        <v>1.3</v>
      </c>
      <c r="E50" s="6">
        <v>0.2</v>
      </c>
      <c r="F50" s="6" t="s">
        <v>89</v>
      </c>
      <c r="G50" s="6" t="s">
        <v>89</v>
      </c>
    </row>
    <row r="51" spans="1:7" x14ac:dyDescent="0.2">
      <c r="A51" s="6">
        <v>44</v>
      </c>
      <c r="B51" s="6">
        <v>5</v>
      </c>
      <c r="C51" s="6">
        <v>3.5</v>
      </c>
      <c r="D51" s="6">
        <v>1.6</v>
      </c>
      <c r="E51" s="6">
        <v>0.6</v>
      </c>
      <c r="F51" s="6" t="s">
        <v>89</v>
      </c>
      <c r="G51" s="6" t="s">
        <v>89</v>
      </c>
    </row>
    <row r="52" spans="1:7" x14ac:dyDescent="0.2">
      <c r="A52" s="6">
        <v>45</v>
      </c>
      <c r="B52" s="6">
        <v>5.0999999999999996</v>
      </c>
      <c r="C52" s="6">
        <v>3.8</v>
      </c>
      <c r="D52" s="6">
        <v>1.9</v>
      </c>
      <c r="E52" s="6">
        <v>0.4</v>
      </c>
      <c r="F52" s="6" t="s">
        <v>89</v>
      </c>
      <c r="G52" s="6" t="s">
        <v>89</v>
      </c>
    </row>
    <row r="53" spans="1:7" x14ac:dyDescent="0.2">
      <c r="A53" s="6">
        <v>46</v>
      </c>
      <c r="B53" s="6">
        <v>4.8</v>
      </c>
      <c r="C53" s="6">
        <v>3</v>
      </c>
      <c r="D53" s="6">
        <v>1.4</v>
      </c>
      <c r="E53" s="6">
        <v>0.3</v>
      </c>
      <c r="F53" s="6" t="s">
        <v>89</v>
      </c>
      <c r="G53" s="6" t="s">
        <v>89</v>
      </c>
    </row>
    <row r="54" spans="1:7" x14ac:dyDescent="0.2">
      <c r="A54" s="6">
        <v>47</v>
      </c>
      <c r="B54" s="6">
        <v>5.0999999999999996</v>
      </c>
      <c r="C54" s="6">
        <v>3.8</v>
      </c>
      <c r="D54" s="6">
        <v>1.6</v>
      </c>
      <c r="E54" s="6">
        <v>0.2</v>
      </c>
      <c r="F54" s="6" t="s">
        <v>89</v>
      </c>
      <c r="G54" s="6" t="s">
        <v>89</v>
      </c>
    </row>
    <row r="55" spans="1:7" x14ac:dyDescent="0.2">
      <c r="A55" s="6">
        <v>48</v>
      </c>
      <c r="B55" s="6">
        <v>4.5999999999999996</v>
      </c>
      <c r="C55" s="6">
        <v>3.2</v>
      </c>
      <c r="D55" s="6">
        <v>1.4</v>
      </c>
      <c r="E55" s="6">
        <v>0.2</v>
      </c>
      <c r="F55" s="6" t="s">
        <v>89</v>
      </c>
      <c r="G55" s="6" t="s">
        <v>89</v>
      </c>
    </row>
    <row r="56" spans="1:7" x14ac:dyDescent="0.2">
      <c r="A56" s="6">
        <v>49</v>
      </c>
      <c r="B56" s="6">
        <v>5.3</v>
      </c>
      <c r="C56" s="6">
        <v>3.7</v>
      </c>
      <c r="D56" s="6">
        <v>1.5</v>
      </c>
      <c r="E56" s="6">
        <v>0.2</v>
      </c>
      <c r="F56" s="6" t="s">
        <v>89</v>
      </c>
      <c r="G56" s="6" t="s">
        <v>89</v>
      </c>
    </row>
    <row r="57" spans="1:7" x14ac:dyDescent="0.2">
      <c r="A57" s="6">
        <v>50</v>
      </c>
      <c r="B57" s="6">
        <v>5</v>
      </c>
      <c r="C57" s="6">
        <v>3.3</v>
      </c>
      <c r="D57" s="6">
        <v>1.4</v>
      </c>
      <c r="E57" s="6">
        <v>0.2</v>
      </c>
      <c r="F57" s="6" t="s">
        <v>89</v>
      </c>
      <c r="G57" s="6" t="s">
        <v>89</v>
      </c>
    </row>
    <row r="58" spans="1:7" x14ac:dyDescent="0.2">
      <c r="A58" s="6">
        <v>51</v>
      </c>
      <c r="B58" s="6">
        <v>7</v>
      </c>
      <c r="C58" s="6">
        <v>3.2</v>
      </c>
      <c r="D58" s="6">
        <v>4.7</v>
      </c>
      <c r="E58" s="6">
        <v>1.4</v>
      </c>
      <c r="F58" s="6" t="s">
        <v>91</v>
      </c>
      <c r="G58" s="6" t="s">
        <v>91</v>
      </c>
    </row>
    <row r="59" spans="1:7" x14ac:dyDescent="0.2">
      <c r="A59" s="6">
        <v>52</v>
      </c>
      <c r="B59" s="6">
        <v>6.4</v>
      </c>
      <c r="C59" s="6">
        <v>3.2</v>
      </c>
      <c r="D59" s="6">
        <v>4.5</v>
      </c>
      <c r="E59" s="6">
        <v>1.5</v>
      </c>
      <c r="F59" s="6" t="s">
        <v>91</v>
      </c>
      <c r="G59" s="6" t="s">
        <v>91</v>
      </c>
    </row>
    <row r="60" spans="1:7" x14ac:dyDescent="0.2">
      <c r="A60" s="6">
        <v>53</v>
      </c>
      <c r="B60" s="6">
        <v>6.9</v>
      </c>
      <c r="C60" s="6">
        <v>3.1</v>
      </c>
      <c r="D60" s="6">
        <v>4.9000000000000004</v>
      </c>
      <c r="E60" s="6">
        <v>1.5</v>
      </c>
      <c r="F60" s="6" t="s">
        <v>91</v>
      </c>
      <c r="G60" s="6" t="s">
        <v>91</v>
      </c>
    </row>
    <row r="61" spans="1:7" x14ac:dyDescent="0.2">
      <c r="A61" s="6">
        <v>54</v>
      </c>
      <c r="B61" s="6">
        <v>5.5</v>
      </c>
      <c r="C61" s="6">
        <v>2.2999999999999998</v>
      </c>
      <c r="D61" s="6">
        <v>4</v>
      </c>
      <c r="E61" s="6">
        <v>1.3</v>
      </c>
      <c r="F61" s="6" t="s">
        <v>91</v>
      </c>
      <c r="G61" s="6" t="s">
        <v>91</v>
      </c>
    </row>
    <row r="62" spans="1:7" x14ac:dyDescent="0.2">
      <c r="A62" s="6">
        <v>55</v>
      </c>
      <c r="B62" s="6">
        <v>6.5</v>
      </c>
      <c r="C62" s="6">
        <v>2.8</v>
      </c>
      <c r="D62" s="6">
        <v>4.5999999999999996</v>
      </c>
      <c r="E62" s="6">
        <v>1.5</v>
      </c>
      <c r="F62" s="6" t="s">
        <v>91</v>
      </c>
      <c r="G62" s="6" t="s">
        <v>91</v>
      </c>
    </row>
    <row r="63" spans="1:7" x14ac:dyDescent="0.2">
      <c r="A63" s="6">
        <v>56</v>
      </c>
      <c r="B63" s="6">
        <v>5.7</v>
      </c>
      <c r="C63" s="6">
        <v>2.8</v>
      </c>
      <c r="D63" s="6">
        <v>4.5</v>
      </c>
      <c r="E63" s="6">
        <v>1.3</v>
      </c>
      <c r="F63" s="6" t="s">
        <v>91</v>
      </c>
      <c r="G63" s="6" t="s">
        <v>91</v>
      </c>
    </row>
    <row r="64" spans="1:7" x14ac:dyDescent="0.2">
      <c r="A64" s="6">
        <v>57</v>
      </c>
      <c r="B64" s="6">
        <v>6.3</v>
      </c>
      <c r="C64" s="6">
        <v>3.3</v>
      </c>
      <c r="D64" s="6">
        <v>4.7</v>
      </c>
      <c r="E64" s="6">
        <v>1.6</v>
      </c>
      <c r="F64" s="6" t="s">
        <v>91</v>
      </c>
      <c r="G64" s="6" t="s">
        <v>91</v>
      </c>
    </row>
    <row r="65" spans="1:7" x14ac:dyDescent="0.2">
      <c r="A65" s="6">
        <v>58</v>
      </c>
      <c r="B65" s="6">
        <v>4.9000000000000004</v>
      </c>
      <c r="C65" s="6">
        <v>2.4</v>
      </c>
      <c r="D65" s="6">
        <v>3.3</v>
      </c>
      <c r="E65" s="6">
        <v>1</v>
      </c>
      <c r="F65" s="6" t="s">
        <v>91</v>
      </c>
      <c r="G65" s="6" t="s">
        <v>91</v>
      </c>
    </row>
    <row r="66" spans="1:7" x14ac:dyDescent="0.2">
      <c r="A66" s="6">
        <v>59</v>
      </c>
      <c r="B66" s="6">
        <v>6.6</v>
      </c>
      <c r="C66" s="6">
        <v>2.9</v>
      </c>
      <c r="D66" s="6">
        <v>4.5999999999999996</v>
      </c>
      <c r="E66" s="6">
        <v>1.3</v>
      </c>
      <c r="F66" s="6" t="s">
        <v>91</v>
      </c>
      <c r="G66" s="6" t="s">
        <v>91</v>
      </c>
    </row>
    <row r="67" spans="1:7" x14ac:dyDescent="0.2">
      <c r="A67" s="6">
        <v>60</v>
      </c>
      <c r="B67" s="6">
        <v>5.2</v>
      </c>
      <c r="C67" s="6">
        <v>2.7</v>
      </c>
      <c r="D67" s="6">
        <v>3.9</v>
      </c>
      <c r="E67" s="6">
        <v>1.4</v>
      </c>
      <c r="F67" s="6" t="s">
        <v>91</v>
      </c>
      <c r="G67" s="6" t="s">
        <v>91</v>
      </c>
    </row>
    <row r="68" spans="1:7" x14ac:dyDescent="0.2">
      <c r="A68" s="6">
        <v>61</v>
      </c>
      <c r="B68" s="6">
        <v>5</v>
      </c>
      <c r="C68" s="6">
        <v>2</v>
      </c>
      <c r="D68" s="6">
        <v>3.5</v>
      </c>
      <c r="E68" s="6">
        <v>1</v>
      </c>
      <c r="F68" s="6" t="s">
        <v>91</v>
      </c>
      <c r="G68" s="6" t="s">
        <v>91</v>
      </c>
    </row>
    <row r="69" spans="1:7" x14ac:dyDescent="0.2">
      <c r="A69" s="6">
        <v>62</v>
      </c>
      <c r="B69" s="6">
        <v>5.9</v>
      </c>
      <c r="C69" s="6">
        <v>3</v>
      </c>
      <c r="D69" s="6">
        <v>4.2</v>
      </c>
      <c r="E69" s="6">
        <v>1.5</v>
      </c>
      <c r="F69" s="6" t="s">
        <v>91</v>
      </c>
      <c r="G69" s="6" t="s">
        <v>91</v>
      </c>
    </row>
    <row r="70" spans="1:7" x14ac:dyDescent="0.2">
      <c r="A70" s="6">
        <v>63</v>
      </c>
      <c r="B70" s="6">
        <v>6</v>
      </c>
      <c r="C70" s="6">
        <v>2.2000000000000002</v>
      </c>
      <c r="D70" s="6">
        <v>4</v>
      </c>
      <c r="E70" s="6">
        <v>1</v>
      </c>
      <c r="F70" s="6" t="s">
        <v>91</v>
      </c>
      <c r="G70" s="6" t="s">
        <v>91</v>
      </c>
    </row>
    <row r="71" spans="1:7" x14ac:dyDescent="0.2">
      <c r="A71" s="6">
        <v>64</v>
      </c>
      <c r="B71" s="6">
        <v>6.1</v>
      </c>
      <c r="C71" s="6">
        <v>2.9</v>
      </c>
      <c r="D71" s="6">
        <v>4.7</v>
      </c>
      <c r="E71" s="6">
        <v>1.4</v>
      </c>
      <c r="F71" s="6" t="s">
        <v>91</v>
      </c>
      <c r="G71" s="6" t="s">
        <v>91</v>
      </c>
    </row>
    <row r="72" spans="1:7" x14ac:dyDescent="0.2">
      <c r="A72" s="6">
        <v>65</v>
      </c>
      <c r="B72" s="6">
        <v>5.6</v>
      </c>
      <c r="C72" s="6">
        <v>2.9</v>
      </c>
      <c r="D72" s="6">
        <v>3.6</v>
      </c>
      <c r="E72" s="6">
        <v>1.3</v>
      </c>
      <c r="F72" s="6" t="s">
        <v>91</v>
      </c>
      <c r="G72" s="6" t="s">
        <v>91</v>
      </c>
    </row>
    <row r="73" spans="1:7" x14ac:dyDescent="0.2">
      <c r="A73" s="6">
        <v>66</v>
      </c>
      <c r="B73" s="6">
        <v>6.7</v>
      </c>
      <c r="C73" s="6">
        <v>3.1</v>
      </c>
      <c r="D73" s="6">
        <v>4.4000000000000004</v>
      </c>
      <c r="E73" s="6">
        <v>1.4</v>
      </c>
      <c r="F73" s="6" t="s">
        <v>91</v>
      </c>
      <c r="G73" s="6" t="s">
        <v>91</v>
      </c>
    </row>
    <row r="74" spans="1:7" x14ac:dyDescent="0.2">
      <c r="A74" s="6">
        <v>67</v>
      </c>
      <c r="B74" s="6">
        <v>5.6</v>
      </c>
      <c r="C74" s="6">
        <v>3</v>
      </c>
      <c r="D74" s="6">
        <v>4.5</v>
      </c>
      <c r="E74" s="6">
        <v>1.5</v>
      </c>
      <c r="F74" s="6" t="s">
        <v>91</v>
      </c>
      <c r="G74" s="6" t="s">
        <v>91</v>
      </c>
    </row>
    <row r="75" spans="1:7" x14ac:dyDescent="0.2">
      <c r="A75" s="6">
        <v>68</v>
      </c>
      <c r="B75" s="6">
        <v>5.8</v>
      </c>
      <c r="C75" s="6">
        <v>2.7</v>
      </c>
      <c r="D75" s="6">
        <v>4.0999999999999996</v>
      </c>
      <c r="E75" s="6">
        <v>1</v>
      </c>
      <c r="F75" s="6" t="s">
        <v>91</v>
      </c>
      <c r="G75" s="6" t="s">
        <v>91</v>
      </c>
    </row>
    <row r="76" spans="1:7" x14ac:dyDescent="0.2">
      <c r="A76" s="6">
        <v>69</v>
      </c>
      <c r="B76" s="6">
        <v>6.2</v>
      </c>
      <c r="C76" s="6">
        <v>2.2000000000000002</v>
      </c>
      <c r="D76" s="6">
        <v>4.5</v>
      </c>
      <c r="E76" s="6">
        <v>1.5</v>
      </c>
      <c r="F76" s="6" t="s">
        <v>91</v>
      </c>
      <c r="G76" s="6" t="s">
        <v>91</v>
      </c>
    </row>
    <row r="77" spans="1:7" x14ac:dyDescent="0.2">
      <c r="A77" s="6">
        <v>70</v>
      </c>
      <c r="B77" s="6">
        <v>5.6</v>
      </c>
      <c r="C77" s="6">
        <v>2.5</v>
      </c>
      <c r="D77" s="6">
        <v>3.9</v>
      </c>
      <c r="E77" s="6">
        <v>1.1000000000000001</v>
      </c>
      <c r="F77" s="6" t="s">
        <v>91</v>
      </c>
      <c r="G77" s="6" t="s">
        <v>91</v>
      </c>
    </row>
    <row r="78" spans="1:7" x14ac:dyDescent="0.2">
      <c r="A78" s="6">
        <v>71</v>
      </c>
      <c r="B78" s="6">
        <v>5.9</v>
      </c>
      <c r="C78" s="6">
        <v>3.2</v>
      </c>
      <c r="D78" s="6">
        <v>4.8</v>
      </c>
      <c r="E78" s="6">
        <v>1.8</v>
      </c>
      <c r="F78" s="6" t="s">
        <v>91</v>
      </c>
      <c r="G78" s="6" t="s">
        <v>91</v>
      </c>
    </row>
    <row r="79" spans="1:7" x14ac:dyDescent="0.2">
      <c r="A79" s="6">
        <v>72</v>
      </c>
      <c r="B79" s="6">
        <v>6.1</v>
      </c>
      <c r="C79" s="6">
        <v>2.8</v>
      </c>
      <c r="D79" s="6">
        <v>4</v>
      </c>
      <c r="E79" s="6">
        <v>1.3</v>
      </c>
      <c r="F79" s="6" t="s">
        <v>91</v>
      </c>
      <c r="G79" s="6" t="s">
        <v>91</v>
      </c>
    </row>
    <row r="80" spans="1:7" x14ac:dyDescent="0.2">
      <c r="A80" s="6">
        <v>73</v>
      </c>
      <c r="B80" s="6">
        <v>6.3</v>
      </c>
      <c r="C80" s="6">
        <v>2.5</v>
      </c>
      <c r="D80" s="6">
        <v>4.9000000000000004</v>
      </c>
      <c r="E80" s="6">
        <v>1.5</v>
      </c>
      <c r="F80" s="6" t="s">
        <v>91</v>
      </c>
      <c r="G80" s="6" t="s">
        <v>90</v>
      </c>
    </row>
    <row r="81" spans="1:7" x14ac:dyDescent="0.2">
      <c r="A81" s="6">
        <v>74</v>
      </c>
      <c r="B81" s="6">
        <v>6.1</v>
      </c>
      <c r="C81" s="6">
        <v>2.8</v>
      </c>
      <c r="D81" s="6">
        <v>4.7</v>
      </c>
      <c r="E81" s="6">
        <v>1.2</v>
      </c>
      <c r="F81" s="6" t="s">
        <v>91</v>
      </c>
      <c r="G81" s="6" t="s">
        <v>90</v>
      </c>
    </row>
    <row r="82" spans="1:7" x14ac:dyDescent="0.2">
      <c r="A82" s="6">
        <v>75</v>
      </c>
      <c r="B82" s="6">
        <v>6.4</v>
      </c>
      <c r="C82" s="6">
        <v>2.9</v>
      </c>
      <c r="D82" s="6">
        <v>4.3</v>
      </c>
      <c r="E82" s="6">
        <v>1.3</v>
      </c>
      <c r="F82" s="6" t="s">
        <v>91</v>
      </c>
      <c r="G82" s="6" t="s">
        <v>91</v>
      </c>
    </row>
    <row r="83" spans="1:7" x14ac:dyDescent="0.2">
      <c r="A83" s="6">
        <v>76</v>
      </c>
      <c r="B83" s="6">
        <v>6.6</v>
      </c>
      <c r="C83" s="6">
        <v>3</v>
      </c>
      <c r="D83" s="6">
        <v>4.4000000000000004</v>
      </c>
      <c r="E83" s="6">
        <v>1.4</v>
      </c>
      <c r="F83" s="6" t="s">
        <v>91</v>
      </c>
      <c r="G83" s="6" t="s">
        <v>91</v>
      </c>
    </row>
    <row r="84" spans="1:7" x14ac:dyDescent="0.2">
      <c r="A84" s="6">
        <v>77</v>
      </c>
      <c r="B84" s="6">
        <v>6.8</v>
      </c>
      <c r="C84" s="6">
        <v>2.8</v>
      </c>
      <c r="D84" s="6">
        <v>4.8</v>
      </c>
      <c r="E84" s="6">
        <v>1.4</v>
      </c>
      <c r="F84" s="6" t="s">
        <v>91</v>
      </c>
      <c r="G84" s="6" t="s">
        <v>91</v>
      </c>
    </row>
    <row r="85" spans="1:7" x14ac:dyDescent="0.2">
      <c r="A85" s="6">
        <v>78</v>
      </c>
      <c r="B85" s="6">
        <v>6.7</v>
      </c>
      <c r="C85" s="6">
        <v>3</v>
      </c>
      <c r="D85" s="6">
        <v>5</v>
      </c>
      <c r="E85" s="6">
        <v>1.7</v>
      </c>
      <c r="F85" s="6" t="s">
        <v>91</v>
      </c>
      <c r="G85" s="6" t="s">
        <v>91</v>
      </c>
    </row>
    <row r="86" spans="1:7" x14ac:dyDescent="0.2">
      <c r="A86" s="6">
        <v>79</v>
      </c>
      <c r="B86" s="6">
        <v>6</v>
      </c>
      <c r="C86" s="6">
        <v>2.9</v>
      </c>
      <c r="D86" s="6">
        <v>4.5</v>
      </c>
      <c r="E86" s="6">
        <v>1.5</v>
      </c>
      <c r="F86" s="6" t="s">
        <v>91</v>
      </c>
      <c r="G86" s="6" t="s">
        <v>90</v>
      </c>
    </row>
    <row r="87" spans="1:7" x14ac:dyDescent="0.2">
      <c r="A87" s="6">
        <v>80</v>
      </c>
      <c r="B87" s="6">
        <v>5.7</v>
      </c>
      <c r="C87" s="6">
        <v>2.6</v>
      </c>
      <c r="D87" s="6">
        <v>3.5</v>
      </c>
      <c r="E87" s="6">
        <v>1</v>
      </c>
      <c r="F87" s="6" t="s">
        <v>91</v>
      </c>
      <c r="G87" s="6" t="s">
        <v>91</v>
      </c>
    </row>
    <row r="88" spans="1:7" x14ac:dyDescent="0.2">
      <c r="A88" s="6">
        <v>81</v>
      </c>
      <c r="B88" s="6">
        <v>5.5</v>
      </c>
      <c r="C88" s="6">
        <v>2.4</v>
      </c>
      <c r="D88" s="6">
        <v>3.8</v>
      </c>
      <c r="E88" s="6">
        <v>1.1000000000000001</v>
      </c>
      <c r="F88" s="6" t="s">
        <v>91</v>
      </c>
      <c r="G88" s="6" t="s">
        <v>91</v>
      </c>
    </row>
    <row r="89" spans="1:7" x14ac:dyDescent="0.2">
      <c r="A89" s="6">
        <v>82</v>
      </c>
      <c r="B89" s="6">
        <v>5.5</v>
      </c>
      <c r="C89" s="6">
        <v>2.4</v>
      </c>
      <c r="D89" s="6">
        <v>3.7</v>
      </c>
      <c r="E89" s="6">
        <v>1</v>
      </c>
      <c r="F89" s="6" t="s">
        <v>91</v>
      </c>
      <c r="G89" s="6" t="s">
        <v>91</v>
      </c>
    </row>
    <row r="90" spans="1:7" x14ac:dyDescent="0.2">
      <c r="A90" s="6">
        <v>83</v>
      </c>
      <c r="B90" s="6">
        <v>5.8</v>
      </c>
      <c r="C90" s="6">
        <v>2.7</v>
      </c>
      <c r="D90" s="6">
        <v>3.9</v>
      </c>
      <c r="E90" s="6">
        <v>1.2</v>
      </c>
      <c r="F90" s="6" t="s">
        <v>91</v>
      </c>
      <c r="G90" s="6" t="s">
        <v>91</v>
      </c>
    </row>
    <row r="91" spans="1:7" x14ac:dyDescent="0.2">
      <c r="A91" s="6">
        <v>84</v>
      </c>
      <c r="B91" s="6">
        <v>6</v>
      </c>
      <c r="C91" s="6">
        <v>2.7</v>
      </c>
      <c r="D91" s="6">
        <v>5.0999999999999996</v>
      </c>
      <c r="E91" s="6">
        <v>1.6</v>
      </c>
      <c r="F91" s="6" t="s">
        <v>91</v>
      </c>
      <c r="G91" s="6" t="s">
        <v>91</v>
      </c>
    </row>
    <row r="92" spans="1:7" x14ac:dyDescent="0.2">
      <c r="A92" s="6">
        <v>85</v>
      </c>
      <c r="B92" s="6">
        <v>5.4</v>
      </c>
      <c r="C92" s="6">
        <v>3</v>
      </c>
      <c r="D92" s="6">
        <v>4.5</v>
      </c>
      <c r="E92" s="6">
        <v>1.5</v>
      </c>
      <c r="F92" s="6" t="s">
        <v>91</v>
      </c>
      <c r="G92" s="6" t="s">
        <v>91</v>
      </c>
    </row>
    <row r="93" spans="1:7" x14ac:dyDescent="0.2">
      <c r="A93" s="6">
        <v>86</v>
      </c>
      <c r="B93" s="6">
        <v>6</v>
      </c>
      <c r="C93" s="6">
        <v>3.4</v>
      </c>
      <c r="D93" s="6">
        <v>4.5</v>
      </c>
      <c r="E93" s="6">
        <v>1.6</v>
      </c>
      <c r="F93" s="6" t="s">
        <v>91</v>
      </c>
      <c r="G93" s="6" t="s">
        <v>89</v>
      </c>
    </row>
    <row r="94" spans="1:7" x14ac:dyDescent="0.2">
      <c r="A94" s="6">
        <v>87</v>
      </c>
      <c r="B94" s="6">
        <v>6.7</v>
      </c>
      <c r="C94" s="6">
        <v>3.1</v>
      </c>
      <c r="D94" s="6">
        <v>4.7</v>
      </c>
      <c r="E94" s="6">
        <v>1.5</v>
      </c>
      <c r="F94" s="6" t="s">
        <v>91</v>
      </c>
      <c r="G94" s="6" t="s">
        <v>90</v>
      </c>
    </row>
    <row r="95" spans="1:7" x14ac:dyDescent="0.2">
      <c r="A95" s="6">
        <v>88</v>
      </c>
      <c r="B95" s="6">
        <v>6.3</v>
      </c>
      <c r="C95" s="6">
        <v>2.2999999999999998</v>
      </c>
      <c r="D95" s="6">
        <v>4.4000000000000004</v>
      </c>
      <c r="E95" s="6">
        <v>1.3</v>
      </c>
      <c r="F95" s="6" t="s">
        <v>91</v>
      </c>
      <c r="G95" s="6" t="s">
        <v>91</v>
      </c>
    </row>
    <row r="96" spans="1:7" x14ac:dyDescent="0.2">
      <c r="A96" s="6">
        <v>89</v>
      </c>
      <c r="B96" s="6">
        <v>5.6</v>
      </c>
      <c r="C96" s="6">
        <v>3</v>
      </c>
      <c r="D96" s="6">
        <v>4.0999999999999996</v>
      </c>
      <c r="E96" s="6">
        <v>1.3</v>
      </c>
      <c r="F96" s="6" t="s">
        <v>91</v>
      </c>
      <c r="G96" s="6" t="s">
        <v>90</v>
      </c>
    </row>
    <row r="97" spans="1:7" x14ac:dyDescent="0.2">
      <c r="A97" s="6">
        <v>90</v>
      </c>
      <c r="B97" s="6">
        <v>5.5</v>
      </c>
      <c r="C97" s="6">
        <v>2.5</v>
      </c>
      <c r="D97" s="6">
        <v>4</v>
      </c>
      <c r="E97" s="6">
        <v>1.3</v>
      </c>
      <c r="F97" s="6" t="s">
        <v>91</v>
      </c>
      <c r="G97" s="6" t="s">
        <v>91</v>
      </c>
    </row>
    <row r="98" spans="1:7" x14ac:dyDescent="0.2">
      <c r="A98" s="6">
        <v>91</v>
      </c>
      <c r="B98" s="6">
        <v>5.5</v>
      </c>
      <c r="C98" s="6">
        <v>2.6</v>
      </c>
      <c r="D98" s="6">
        <v>4.4000000000000004</v>
      </c>
      <c r="E98" s="6">
        <v>1.2</v>
      </c>
      <c r="F98" s="6" t="s">
        <v>91</v>
      </c>
      <c r="G98" s="6" t="s">
        <v>91</v>
      </c>
    </row>
    <row r="99" spans="1:7" x14ac:dyDescent="0.2">
      <c r="A99" s="6">
        <v>92</v>
      </c>
      <c r="B99" s="6">
        <v>6.1</v>
      </c>
      <c r="C99" s="6">
        <v>3</v>
      </c>
      <c r="D99" s="6">
        <v>4.5999999999999996</v>
      </c>
      <c r="E99" s="6">
        <v>1.4</v>
      </c>
      <c r="F99" s="6" t="s">
        <v>91</v>
      </c>
      <c r="G99" s="6" t="s">
        <v>89</v>
      </c>
    </row>
    <row r="100" spans="1:7" x14ac:dyDescent="0.2">
      <c r="A100" s="6">
        <v>93</v>
      </c>
      <c r="B100" s="6">
        <v>5.8</v>
      </c>
      <c r="C100" s="6">
        <v>2.6</v>
      </c>
      <c r="D100" s="6">
        <v>4</v>
      </c>
      <c r="E100" s="6">
        <v>1.2</v>
      </c>
      <c r="F100" s="6" t="s">
        <v>91</v>
      </c>
      <c r="G100" s="6" t="s">
        <v>91</v>
      </c>
    </row>
    <row r="101" spans="1:7" x14ac:dyDescent="0.2">
      <c r="A101" s="6">
        <v>94</v>
      </c>
      <c r="B101" s="6">
        <v>5</v>
      </c>
      <c r="C101" s="6">
        <v>2.2999999999999998</v>
      </c>
      <c r="D101" s="6">
        <v>3.3</v>
      </c>
      <c r="E101" s="6">
        <v>1</v>
      </c>
      <c r="F101" s="6" t="s">
        <v>91</v>
      </c>
      <c r="G101" s="6" t="s">
        <v>91</v>
      </c>
    </row>
    <row r="102" spans="1:7" x14ac:dyDescent="0.2">
      <c r="A102" s="6">
        <v>95</v>
      </c>
      <c r="B102" s="6">
        <v>5.6</v>
      </c>
      <c r="C102" s="6">
        <v>2.7</v>
      </c>
      <c r="D102" s="6">
        <v>4.2</v>
      </c>
      <c r="E102" s="6">
        <v>1.3</v>
      </c>
      <c r="F102" s="6" t="s">
        <v>91</v>
      </c>
      <c r="G102" s="6" t="s">
        <v>90</v>
      </c>
    </row>
    <row r="103" spans="1:7" x14ac:dyDescent="0.2">
      <c r="A103" s="6">
        <v>96</v>
      </c>
      <c r="B103" s="6">
        <v>5.7</v>
      </c>
      <c r="C103" s="6">
        <v>3</v>
      </c>
      <c r="D103" s="6">
        <v>4.2</v>
      </c>
      <c r="E103" s="6">
        <v>1.2</v>
      </c>
      <c r="F103" s="6" t="s">
        <v>91</v>
      </c>
      <c r="G103" s="6" t="s">
        <v>91</v>
      </c>
    </row>
    <row r="104" spans="1:7" x14ac:dyDescent="0.2">
      <c r="A104" s="6">
        <v>97</v>
      </c>
      <c r="B104" s="6">
        <v>5.7</v>
      </c>
      <c r="C104" s="6">
        <v>2.9</v>
      </c>
      <c r="D104" s="6">
        <v>4.2</v>
      </c>
      <c r="E104" s="6">
        <v>1.3</v>
      </c>
      <c r="F104" s="6" t="s">
        <v>91</v>
      </c>
      <c r="G104" s="6" t="s">
        <v>91</v>
      </c>
    </row>
    <row r="105" spans="1:7" x14ac:dyDescent="0.2">
      <c r="A105" s="6">
        <v>98</v>
      </c>
      <c r="B105" s="6">
        <v>6.2</v>
      </c>
      <c r="C105" s="6">
        <v>2.9</v>
      </c>
      <c r="D105" s="6">
        <v>4.3</v>
      </c>
      <c r="E105" s="6">
        <v>1.3</v>
      </c>
      <c r="F105" s="6" t="s">
        <v>91</v>
      </c>
      <c r="G105" s="6" t="s">
        <v>91</v>
      </c>
    </row>
    <row r="106" spans="1:7" x14ac:dyDescent="0.2">
      <c r="A106" s="6">
        <v>99</v>
      </c>
      <c r="B106" s="6">
        <v>5.0999999999999996</v>
      </c>
      <c r="C106" s="6">
        <v>2.5</v>
      </c>
      <c r="D106" s="6">
        <v>3</v>
      </c>
      <c r="E106" s="6">
        <v>1.1000000000000001</v>
      </c>
      <c r="F106" s="6" t="s">
        <v>91</v>
      </c>
      <c r="G106" s="6" t="s">
        <v>91</v>
      </c>
    </row>
    <row r="107" spans="1:7" x14ac:dyDescent="0.2">
      <c r="A107" s="6">
        <v>100</v>
      </c>
      <c r="B107" s="6">
        <v>5.7</v>
      </c>
      <c r="C107" s="6">
        <v>2.8</v>
      </c>
      <c r="D107" s="6">
        <v>4.0999999999999996</v>
      </c>
      <c r="E107" s="6">
        <v>1.3</v>
      </c>
      <c r="F107" s="6" t="s">
        <v>91</v>
      </c>
      <c r="G107" s="6" t="s">
        <v>90</v>
      </c>
    </row>
    <row r="108" spans="1:7" x14ac:dyDescent="0.2">
      <c r="A108" s="6">
        <v>101</v>
      </c>
      <c r="B108" s="6">
        <v>6.3</v>
      </c>
      <c r="C108" s="6">
        <v>3.3</v>
      </c>
      <c r="D108" s="6">
        <v>6</v>
      </c>
      <c r="E108" s="6">
        <v>2.5</v>
      </c>
      <c r="F108" s="6" t="s">
        <v>90</v>
      </c>
      <c r="G108" s="6" t="s">
        <v>90</v>
      </c>
    </row>
    <row r="109" spans="1:7" x14ac:dyDescent="0.2">
      <c r="A109" s="6">
        <v>102</v>
      </c>
      <c r="B109" s="6">
        <v>5.8</v>
      </c>
      <c r="C109" s="6">
        <v>2.7</v>
      </c>
      <c r="D109" s="6">
        <v>5.0999999999999996</v>
      </c>
      <c r="E109" s="6">
        <v>1.9</v>
      </c>
      <c r="F109" s="6" t="s">
        <v>90</v>
      </c>
      <c r="G109" s="6" t="s">
        <v>91</v>
      </c>
    </row>
    <row r="110" spans="1:7" x14ac:dyDescent="0.2">
      <c r="A110" s="6">
        <v>103</v>
      </c>
      <c r="B110" s="6">
        <v>7.1</v>
      </c>
      <c r="C110" s="6">
        <v>3</v>
      </c>
      <c r="D110" s="6">
        <v>5.9</v>
      </c>
      <c r="E110" s="6">
        <v>2.1</v>
      </c>
      <c r="F110" s="6" t="s">
        <v>90</v>
      </c>
      <c r="G110" s="6" t="s">
        <v>90</v>
      </c>
    </row>
    <row r="111" spans="1:7" x14ac:dyDescent="0.2">
      <c r="A111" s="6">
        <v>104</v>
      </c>
      <c r="B111" s="6">
        <v>6.3</v>
      </c>
      <c r="C111" s="6">
        <v>2.9</v>
      </c>
      <c r="D111" s="6">
        <v>5.6</v>
      </c>
      <c r="E111" s="6">
        <v>1.8</v>
      </c>
      <c r="F111" s="6" t="s">
        <v>90</v>
      </c>
      <c r="G111" s="6" t="s">
        <v>90</v>
      </c>
    </row>
    <row r="112" spans="1:7" x14ac:dyDescent="0.2">
      <c r="A112" s="6">
        <v>105</v>
      </c>
      <c r="B112" s="6">
        <v>6.5</v>
      </c>
      <c r="C112" s="6">
        <v>3</v>
      </c>
      <c r="D112" s="6">
        <v>5.8</v>
      </c>
      <c r="E112" s="6">
        <v>2.2000000000000002</v>
      </c>
      <c r="F112" s="6" t="s">
        <v>90</v>
      </c>
      <c r="G112" s="6" t="s">
        <v>89</v>
      </c>
    </row>
    <row r="113" spans="1:7" x14ac:dyDescent="0.2">
      <c r="A113" s="6">
        <v>106</v>
      </c>
      <c r="B113" s="6">
        <v>7.6</v>
      </c>
      <c r="C113" s="6">
        <v>3</v>
      </c>
      <c r="D113" s="6">
        <v>6.6</v>
      </c>
      <c r="E113" s="6">
        <v>2.1</v>
      </c>
      <c r="F113" s="6" t="s">
        <v>90</v>
      </c>
      <c r="G113" s="6" t="s">
        <v>90</v>
      </c>
    </row>
    <row r="114" spans="1:7" x14ac:dyDescent="0.2">
      <c r="A114" s="6">
        <v>107</v>
      </c>
      <c r="B114" s="6">
        <v>4.9000000000000004</v>
      </c>
      <c r="C114" s="6">
        <v>2.5</v>
      </c>
      <c r="D114" s="6">
        <v>4.5</v>
      </c>
      <c r="E114" s="6">
        <v>1.7</v>
      </c>
      <c r="F114" s="6" t="s">
        <v>90</v>
      </c>
      <c r="G114" s="6" t="s">
        <v>90</v>
      </c>
    </row>
    <row r="115" spans="1:7" x14ac:dyDescent="0.2">
      <c r="A115" s="6">
        <v>108</v>
      </c>
      <c r="B115" s="6">
        <v>7.3</v>
      </c>
      <c r="C115" s="6">
        <v>2.9</v>
      </c>
      <c r="D115" s="6">
        <v>6.3</v>
      </c>
      <c r="E115" s="6">
        <v>1.8</v>
      </c>
      <c r="F115" s="6" t="s">
        <v>90</v>
      </c>
      <c r="G115" s="6" t="s">
        <v>91</v>
      </c>
    </row>
    <row r="116" spans="1:7" x14ac:dyDescent="0.2">
      <c r="A116" s="6">
        <v>109</v>
      </c>
      <c r="B116" s="6">
        <v>6.7</v>
      </c>
      <c r="C116" s="6">
        <v>2.5</v>
      </c>
      <c r="D116" s="6">
        <v>5.8</v>
      </c>
      <c r="E116" s="6">
        <v>1.8</v>
      </c>
      <c r="F116" s="6" t="s">
        <v>90</v>
      </c>
      <c r="G116" s="6" t="s">
        <v>90</v>
      </c>
    </row>
    <row r="117" spans="1:7" x14ac:dyDescent="0.2">
      <c r="A117" s="6">
        <v>110</v>
      </c>
      <c r="B117" s="6">
        <v>7.2</v>
      </c>
      <c r="C117" s="6">
        <v>3.6</v>
      </c>
      <c r="D117" s="6">
        <v>6.1</v>
      </c>
      <c r="E117" s="6">
        <v>2.5</v>
      </c>
      <c r="F117" s="6" t="s">
        <v>90</v>
      </c>
      <c r="G117" s="6" t="s">
        <v>90</v>
      </c>
    </row>
    <row r="118" spans="1:7" x14ac:dyDescent="0.2">
      <c r="A118" s="6">
        <v>111</v>
      </c>
      <c r="B118" s="6">
        <v>6.5</v>
      </c>
      <c r="C118" s="6">
        <v>3.2</v>
      </c>
      <c r="D118" s="6">
        <v>5.0999999999999996</v>
      </c>
      <c r="E118" s="6">
        <v>2</v>
      </c>
      <c r="F118" s="6" t="s">
        <v>90</v>
      </c>
      <c r="G118" s="6" t="s">
        <v>90</v>
      </c>
    </row>
    <row r="119" spans="1:7" x14ac:dyDescent="0.2">
      <c r="A119" s="6">
        <v>112</v>
      </c>
      <c r="B119" s="6">
        <v>6.4</v>
      </c>
      <c r="C119" s="6">
        <v>2.7</v>
      </c>
      <c r="D119" s="6">
        <v>5.3</v>
      </c>
      <c r="E119" s="6">
        <v>1.9</v>
      </c>
      <c r="F119" s="6" t="s">
        <v>90</v>
      </c>
      <c r="G119" s="6" t="s">
        <v>90</v>
      </c>
    </row>
    <row r="120" spans="1:7" x14ac:dyDescent="0.2">
      <c r="A120" s="6">
        <v>113</v>
      </c>
      <c r="B120" s="6">
        <v>6.8</v>
      </c>
      <c r="C120" s="6">
        <v>3</v>
      </c>
      <c r="D120" s="6">
        <v>5.5</v>
      </c>
      <c r="E120" s="6">
        <v>2.1</v>
      </c>
      <c r="F120" s="6" t="s">
        <v>90</v>
      </c>
      <c r="G120" s="6" t="s">
        <v>90</v>
      </c>
    </row>
    <row r="121" spans="1:7" x14ac:dyDescent="0.2">
      <c r="A121" s="6">
        <v>114</v>
      </c>
      <c r="B121" s="6">
        <v>5.7</v>
      </c>
      <c r="C121" s="6">
        <v>2.5</v>
      </c>
      <c r="D121" s="6">
        <v>5</v>
      </c>
      <c r="E121" s="6">
        <v>2</v>
      </c>
      <c r="F121" s="6" t="s">
        <v>90</v>
      </c>
      <c r="G121" s="6" t="s">
        <v>90</v>
      </c>
    </row>
    <row r="122" spans="1:7" x14ac:dyDescent="0.2">
      <c r="A122" s="6">
        <v>115</v>
      </c>
      <c r="B122" s="6">
        <v>5.8</v>
      </c>
      <c r="C122" s="6">
        <v>2.8</v>
      </c>
      <c r="D122" s="6">
        <v>5.0999999999999996</v>
      </c>
      <c r="E122" s="6">
        <v>2.4</v>
      </c>
      <c r="F122" s="6" t="s">
        <v>90</v>
      </c>
      <c r="G122" s="6" t="s">
        <v>90</v>
      </c>
    </row>
    <row r="123" spans="1:7" x14ac:dyDescent="0.2">
      <c r="A123" s="6">
        <v>116</v>
      </c>
      <c r="B123" s="6">
        <v>6.4</v>
      </c>
      <c r="C123" s="6">
        <v>3.2</v>
      </c>
      <c r="D123" s="6">
        <v>5.3</v>
      </c>
      <c r="E123" s="6">
        <v>2.2999999999999998</v>
      </c>
      <c r="F123" s="6" t="s">
        <v>90</v>
      </c>
      <c r="G123" s="6" t="s">
        <v>90</v>
      </c>
    </row>
    <row r="124" spans="1:7" x14ac:dyDescent="0.2">
      <c r="A124" s="6">
        <v>117</v>
      </c>
      <c r="B124" s="6">
        <v>6.5</v>
      </c>
      <c r="C124" s="6">
        <v>3</v>
      </c>
      <c r="D124" s="6">
        <v>5.5</v>
      </c>
      <c r="E124" s="6">
        <v>1.8</v>
      </c>
      <c r="F124" s="6" t="s">
        <v>90</v>
      </c>
      <c r="G124" s="6" t="s">
        <v>90</v>
      </c>
    </row>
    <row r="125" spans="1:7" x14ac:dyDescent="0.2">
      <c r="A125" s="6">
        <v>118</v>
      </c>
      <c r="B125" s="6">
        <v>7.7</v>
      </c>
      <c r="C125" s="6">
        <v>3.8</v>
      </c>
      <c r="D125" s="6">
        <v>6.7</v>
      </c>
      <c r="E125" s="6">
        <v>2.2000000000000002</v>
      </c>
      <c r="F125" s="6" t="s">
        <v>90</v>
      </c>
      <c r="G125" s="6" t="s">
        <v>90</v>
      </c>
    </row>
    <row r="126" spans="1:7" x14ac:dyDescent="0.2">
      <c r="A126" s="6">
        <v>119</v>
      </c>
      <c r="B126" s="6">
        <v>7.7</v>
      </c>
      <c r="C126" s="6">
        <v>2.6</v>
      </c>
      <c r="D126" s="6">
        <v>6.9</v>
      </c>
      <c r="E126" s="6">
        <v>2.2999999999999998</v>
      </c>
      <c r="F126" s="6" t="s">
        <v>90</v>
      </c>
      <c r="G126" s="6" t="s">
        <v>89</v>
      </c>
    </row>
    <row r="127" spans="1:7" x14ac:dyDescent="0.2">
      <c r="A127" s="6">
        <v>120</v>
      </c>
      <c r="B127" s="6">
        <v>6</v>
      </c>
      <c r="C127" s="6">
        <v>2.2000000000000002</v>
      </c>
      <c r="D127" s="6">
        <v>5</v>
      </c>
      <c r="E127" s="6">
        <v>1.5</v>
      </c>
      <c r="F127" s="6" t="s">
        <v>90</v>
      </c>
      <c r="G127" s="6" t="s">
        <v>91</v>
      </c>
    </row>
    <row r="128" spans="1:7" x14ac:dyDescent="0.2">
      <c r="A128" s="6">
        <v>121</v>
      </c>
      <c r="B128" s="6">
        <v>6.9</v>
      </c>
      <c r="C128" s="6">
        <v>3.2</v>
      </c>
      <c r="D128" s="6">
        <v>5.7</v>
      </c>
      <c r="E128" s="6">
        <v>2.2999999999999998</v>
      </c>
      <c r="F128" s="6" t="s">
        <v>90</v>
      </c>
      <c r="G128" s="6" t="s">
        <v>90</v>
      </c>
    </row>
    <row r="129" spans="1:7" x14ac:dyDescent="0.2">
      <c r="A129" s="6">
        <v>122</v>
      </c>
      <c r="B129" s="6">
        <v>5.6</v>
      </c>
      <c r="C129" s="6">
        <v>2.8</v>
      </c>
      <c r="D129" s="6">
        <v>4.9000000000000004</v>
      </c>
      <c r="E129" s="6">
        <v>2</v>
      </c>
      <c r="F129" s="6" t="s">
        <v>90</v>
      </c>
      <c r="G129" s="6" t="s">
        <v>90</v>
      </c>
    </row>
    <row r="130" spans="1:7" x14ac:dyDescent="0.2">
      <c r="A130" s="6">
        <v>123</v>
      </c>
      <c r="B130" s="6">
        <v>7.7</v>
      </c>
      <c r="C130" s="6">
        <v>2.8</v>
      </c>
      <c r="D130" s="6">
        <v>6.7</v>
      </c>
      <c r="E130" s="6">
        <v>2</v>
      </c>
      <c r="F130" s="6" t="s">
        <v>90</v>
      </c>
      <c r="G130" s="6" t="s">
        <v>90</v>
      </c>
    </row>
    <row r="131" spans="1:7" x14ac:dyDescent="0.2">
      <c r="A131" s="6">
        <v>124</v>
      </c>
      <c r="B131" s="6">
        <v>6.3</v>
      </c>
      <c r="C131" s="6">
        <v>2.7</v>
      </c>
      <c r="D131" s="6">
        <v>4.9000000000000004</v>
      </c>
      <c r="E131" s="6">
        <v>1.8</v>
      </c>
      <c r="F131" s="6" t="s">
        <v>90</v>
      </c>
      <c r="G131" s="6" t="s">
        <v>90</v>
      </c>
    </row>
    <row r="132" spans="1:7" x14ac:dyDescent="0.2">
      <c r="A132" s="6">
        <v>125</v>
      </c>
      <c r="B132" s="6">
        <v>6.7</v>
      </c>
      <c r="C132" s="6">
        <v>3.3</v>
      </c>
      <c r="D132" s="6">
        <v>5.7</v>
      </c>
      <c r="E132" s="6">
        <v>2.1</v>
      </c>
      <c r="F132" s="6" t="s">
        <v>90</v>
      </c>
      <c r="G132" s="6" t="s">
        <v>89</v>
      </c>
    </row>
    <row r="133" spans="1:7" x14ac:dyDescent="0.2">
      <c r="A133" s="6">
        <v>126</v>
      </c>
      <c r="B133" s="6">
        <v>7.2</v>
      </c>
      <c r="C133" s="6">
        <v>3.2</v>
      </c>
      <c r="D133" s="6">
        <v>6</v>
      </c>
      <c r="E133" s="6">
        <v>1.8</v>
      </c>
      <c r="F133" s="6" t="s">
        <v>90</v>
      </c>
      <c r="G133" s="6" t="s">
        <v>90</v>
      </c>
    </row>
    <row r="134" spans="1:7" x14ac:dyDescent="0.2">
      <c r="A134" s="6">
        <v>127</v>
      </c>
      <c r="B134" s="6">
        <v>6.2</v>
      </c>
      <c r="C134" s="6">
        <v>2.8</v>
      </c>
      <c r="D134" s="6">
        <v>4.8</v>
      </c>
      <c r="E134" s="6">
        <v>1.8</v>
      </c>
      <c r="F134" s="6" t="s">
        <v>90</v>
      </c>
      <c r="G134" s="6" t="s">
        <v>90</v>
      </c>
    </row>
    <row r="135" spans="1:7" x14ac:dyDescent="0.2">
      <c r="A135" s="6">
        <v>128</v>
      </c>
      <c r="B135" s="6">
        <v>6.1</v>
      </c>
      <c r="C135" s="6">
        <v>3</v>
      </c>
      <c r="D135" s="6">
        <v>4.9000000000000004</v>
      </c>
      <c r="E135" s="6">
        <v>1.8</v>
      </c>
      <c r="F135" s="6" t="s">
        <v>90</v>
      </c>
      <c r="G135" s="6" t="s">
        <v>91</v>
      </c>
    </row>
    <row r="136" spans="1:7" x14ac:dyDescent="0.2">
      <c r="A136" s="6">
        <v>129</v>
      </c>
      <c r="B136" s="6">
        <v>6.4</v>
      </c>
      <c r="C136" s="6">
        <v>2.8</v>
      </c>
      <c r="D136" s="6">
        <v>5.6</v>
      </c>
      <c r="E136" s="6">
        <v>2.1</v>
      </c>
      <c r="F136" s="6" t="s">
        <v>90</v>
      </c>
      <c r="G136" s="6" t="s">
        <v>90</v>
      </c>
    </row>
    <row r="137" spans="1:7" x14ac:dyDescent="0.2">
      <c r="A137" s="6">
        <v>130</v>
      </c>
      <c r="B137" s="6">
        <v>7.2</v>
      </c>
      <c r="C137" s="6">
        <v>3</v>
      </c>
      <c r="D137" s="6">
        <v>5.8</v>
      </c>
      <c r="E137" s="6">
        <v>1.6</v>
      </c>
      <c r="F137" s="6" t="s">
        <v>90</v>
      </c>
      <c r="G137" s="6" t="s">
        <v>90</v>
      </c>
    </row>
    <row r="138" spans="1:7" x14ac:dyDescent="0.2">
      <c r="A138" s="6">
        <v>131</v>
      </c>
      <c r="B138" s="6">
        <v>7.4</v>
      </c>
      <c r="C138" s="6">
        <v>2.8</v>
      </c>
      <c r="D138" s="6">
        <v>6.1</v>
      </c>
      <c r="E138" s="6">
        <v>1.9</v>
      </c>
      <c r="F138" s="6" t="s">
        <v>90</v>
      </c>
      <c r="G138" s="6" t="s">
        <v>90</v>
      </c>
    </row>
    <row r="139" spans="1:7" x14ac:dyDescent="0.2">
      <c r="A139" s="6">
        <v>132</v>
      </c>
      <c r="B139" s="6">
        <v>7.9</v>
      </c>
      <c r="C139" s="6">
        <v>3.8</v>
      </c>
      <c r="D139" s="6">
        <v>6.4</v>
      </c>
      <c r="E139" s="6">
        <v>2</v>
      </c>
      <c r="F139" s="6" t="s">
        <v>90</v>
      </c>
      <c r="G139" s="6" t="s">
        <v>90</v>
      </c>
    </row>
    <row r="140" spans="1:7" x14ac:dyDescent="0.2">
      <c r="A140" s="6">
        <v>133</v>
      </c>
      <c r="B140" s="6">
        <v>6.4</v>
      </c>
      <c r="C140" s="6">
        <v>2.8</v>
      </c>
      <c r="D140" s="6">
        <v>5.6</v>
      </c>
      <c r="E140" s="6">
        <v>2.2000000000000002</v>
      </c>
      <c r="F140" s="6" t="s">
        <v>90</v>
      </c>
      <c r="G140" s="6" t="s">
        <v>90</v>
      </c>
    </row>
    <row r="141" spans="1:7" x14ac:dyDescent="0.2">
      <c r="A141" s="6">
        <v>134</v>
      </c>
      <c r="B141" s="6">
        <v>6.3</v>
      </c>
      <c r="C141" s="6">
        <v>2.8</v>
      </c>
      <c r="D141" s="6">
        <v>5.0999999999999996</v>
      </c>
      <c r="E141" s="6">
        <v>1.5</v>
      </c>
      <c r="F141" s="6" t="s">
        <v>90</v>
      </c>
      <c r="G141" s="6" t="s">
        <v>90</v>
      </c>
    </row>
    <row r="142" spans="1:7" x14ac:dyDescent="0.2">
      <c r="A142" s="6">
        <v>135</v>
      </c>
      <c r="B142" s="6">
        <v>6.1</v>
      </c>
      <c r="C142" s="6">
        <v>2.6</v>
      </c>
      <c r="D142" s="6">
        <v>5.6</v>
      </c>
      <c r="E142" s="6">
        <v>1.4</v>
      </c>
      <c r="F142" s="6" t="s">
        <v>90</v>
      </c>
      <c r="G142" s="6" t="s">
        <v>90</v>
      </c>
    </row>
    <row r="143" spans="1:7" x14ac:dyDescent="0.2">
      <c r="A143" s="6">
        <v>136</v>
      </c>
      <c r="B143" s="6">
        <v>7.7</v>
      </c>
      <c r="C143" s="6">
        <v>3</v>
      </c>
      <c r="D143" s="6">
        <v>6.1</v>
      </c>
      <c r="E143" s="6">
        <v>2.2999999999999998</v>
      </c>
      <c r="F143" s="6" t="s">
        <v>90</v>
      </c>
      <c r="G143" s="6" t="s">
        <v>90</v>
      </c>
    </row>
    <row r="144" spans="1:7" x14ac:dyDescent="0.2">
      <c r="A144" s="6">
        <v>137</v>
      </c>
      <c r="B144" s="6">
        <v>6.3</v>
      </c>
      <c r="C144" s="6">
        <v>3.4</v>
      </c>
      <c r="D144" s="6">
        <v>5.6</v>
      </c>
      <c r="E144" s="6">
        <v>2.4</v>
      </c>
      <c r="F144" s="6" t="s">
        <v>90</v>
      </c>
      <c r="G144" s="6" t="s">
        <v>90</v>
      </c>
    </row>
    <row r="145" spans="1:7" x14ac:dyDescent="0.2">
      <c r="A145" s="6">
        <v>138</v>
      </c>
      <c r="B145" s="6">
        <v>6.4</v>
      </c>
      <c r="C145" s="6">
        <v>3.1</v>
      </c>
      <c r="D145" s="6">
        <v>5.5</v>
      </c>
      <c r="E145" s="6">
        <v>1.8</v>
      </c>
      <c r="F145" s="6" t="s">
        <v>90</v>
      </c>
      <c r="G145" s="6" t="s">
        <v>90</v>
      </c>
    </row>
    <row r="146" spans="1:7" x14ac:dyDescent="0.2">
      <c r="A146" s="6">
        <v>139</v>
      </c>
      <c r="B146" s="6">
        <v>6</v>
      </c>
      <c r="C146" s="6">
        <v>3</v>
      </c>
      <c r="D146" s="6">
        <v>4.8</v>
      </c>
      <c r="E146" s="6">
        <v>1.8</v>
      </c>
      <c r="F146" s="6" t="s">
        <v>90</v>
      </c>
      <c r="G146" s="6" t="s">
        <v>90</v>
      </c>
    </row>
    <row r="147" spans="1:7" x14ac:dyDescent="0.2">
      <c r="A147" s="6">
        <v>140</v>
      </c>
      <c r="B147" s="6">
        <v>6.9</v>
      </c>
      <c r="C147" s="6">
        <v>3.1</v>
      </c>
      <c r="D147" s="6">
        <v>5.4</v>
      </c>
      <c r="E147" s="6">
        <v>2.1</v>
      </c>
      <c r="F147" s="6" t="s">
        <v>90</v>
      </c>
      <c r="G147" s="6" t="s">
        <v>90</v>
      </c>
    </row>
    <row r="148" spans="1:7" x14ac:dyDescent="0.2">
      <c r="A148" s="6">
        <v>141</v>
      </c>
      <c r="B148" s="6">
        <v>6.7</v>
      </c>
      <c r="C148" s="6">
        <v>3.1</v>
      </c>
      <c r="D148" s="6">
        <v>5.6</v>
      </c>
      <c r="E148" s="6">
        <v>2.4</v>
      </c>
      <c r="F148" s="6" t="s">
        <v>90</v>
      </c>
      <c r="G148" s="6" t="s">
        <v>90</v>
      </c>
    </row>
    <row r="149" spans="1:7" x14ac:dyDescent="0.2">
      <c r="A149" s="6">
        <v>142</v>
      </c>
      <c r="B149" s="6">
        <v>6.9</v>
      </c>
      <c r="C149" s="6">
        <v>3.1</v>
      </c>
      <c r="D149" s="6">
        <v>5.0999999999999996</v>
      </c>
      <c r="E149" s="6">
        <v>2.2999999999999998</v>
      </c>
      <c r="F149" s="6" t="s">
        <v>90</v>
      </c>
      <c r="G149" s="6" t="s">
        <v>90</v>
      </c>
    </row>
    <row r="150" spans="1:7" x14ac:dyDescent="0.2">
      <c r="A150" s="6">
        <v>143</v>
      </c>
      <c r="B150" s="6">
        <v>5.8</v>
      </c>
      <c r="C150" s="6">
        <v>2.7</v>
      </c>
      <c r="D150" s="6">
        <v>5.0999999999999996</v>
      </c>
      <c r="E150" s="6">
        <v>1.9</v>
      </c>
      <c r="F150" s="6" t="s">
        <v>90</v>
      </c>
      <c r="G150" s="6" t="s">
        <v>90</v>
      </c>
    </row>
    <row r="151" spans="1:7" x14ac:dyDescent="0.2">
      <c r="A151" s="6">
        <v>144</v>
      </c>
      <c r="B151" s="6">
        <v>6.8</v>
      </c>
      <c r="C151" s="6">
        <v>3.2</v>
      </c>
      <c r="D151" s="6">
        <v>5.9</v>
      </c>
      <c r="E151" s="6">
        <v>2.2999999999999998</v>
      </c>
      <c r="F151" s="6" t="s">
        <v>90</v>
      </c>
      <c r="G151" s="6" t="s">
        <v>91</v>
      </c>
    </row>
    <row r="152" spans="1:7" x14ac:dyDescent="0.2">
      <c r="A152" s="6">
        <v>145</v>
      </c>
      <c r="B152" s="6">
        <v>6.7</v>
      </c>
      <c r="C152" s="6">
        <v>3.3</v>
      </c>
      <c r="D152" s="6">
        <v>5.7</v>
      </c>
      <c r="E152" s="6">
        <v>2.5</v>
      </c>
      <c r="F152" s="6" t="s">
        <v>90</v>
      </c>
      <c r="G152" s="6" t="s">
        <v>90</v>
      </c>
    </row>
    <row r="153" spans="1:7" x14ac:dyDescent="0.2">
      <c r="A153" s="6">
        <v>146</v>
      </c>
      <c r="B153" s="6">
        <v>6.7</v>
      </c>
      <c r="C153" s="6">
        <v>3</v>
      </c>
      <c r="D153" s="6">
        <v>5.2</v>
      </c>
      <c r="E153" s="6">
        <v>2.2999999999999998</v>
      </c>
      <c r="F153" s="6" t="s">
        <v>90</v>
      </c>
      <c r="G153" s="6" t="s">
        <v>90</v>
      </c>
    </row>
    <row r="154" spans="1:7" x14ac:dyDescent="0.2">
      <c r="A154" s="6">
        <v>147</v>
      </c>
      <c r="B154" s="6">
        <v>6.3</v>
      </c>
      <c r="C154" s="6">
        <v>2.5</v>
      </c>
      <c r="D154" s="6">
        <v>5</v>
      </c>
      <c r="E154" s="6">
        <v>1.9</v>
      </c>
      <c r="F154" s="6" t="s">
        <v>90</v>
      </c>
      <c r="G154" s="6" t="s">
        <v>90</v>
      </c>
    </row>
    <row r="155" spans="1:7" x14ac:dyDescent="0.2">
      <c r="A155" s="6">
        <v>148</v>
      </c>
      <c r="B155" s="6">
        <v>6.5</v>
      </c>
      <c r="C155" s="6">
        <v>3</v>
      </c>
      <c r="D155" s="6">
        <v>5.2</v>
      </c>
      <c r="E155" s="6">
        <v>2</v>
      </c>
      <c r="F155" s="6" t="s">
        <v>90</v>
      </c>
      <c r="G155" s="6" t="s">
        <v>90</v>
      </c>
    </row>
    <row r="156" spans="1:7" x14ac:dyDescent="0.2">
      <c r="A156" s="6">
        <v>149</v>
      </c>
      <c r="B156" s="6">
        <v>6.2</v>
      </c>
      <c r="C156" s="6">
        <v>3.4</v>
      </c>
      <c r="D156" s="6">
        <v>5.4</v>
      </c>
      <c r="E156" s="6">
        <v>2.2999999999999998</v>
      </c>
      <c r="F156" s="6" t="s">
        <v>90</v>
      </c>
      <c r="G156" s="6" t="s">
        <v>91</v>
      </c>
    </row>
    <row r="157" spans="1:7" x14ac:dyDescent="0.2">
      <c r="A157" s="6">
        <v>150</v>
      </c>
      <c r="B157" s="6">
        <v>5.9</v>
      </c>
      <c r="C157" s="6">
        <v>3</v>
      </c>
      <c r="D157" s="6">
        <v>5.0999999999999996</v>
      </c>
      <c r="E157" s="6">
        <v>1.8</v>
      </c>
      <c r="F157" s="6" t="s">
        <v>90</v>
      </c>
      <c r="G157" s="6" t="s">
        <v>89</v>
      </c>
    </row>
  </sheetData>
  <mergeCells count="2">
    <mergeCell ref="A1:I1"/>
    <mergeCell ref="A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EF77-43F6-104A-8320-76EDE4575FAB}">
  <dimension ref="A3:E12"/>
  <sheetViews>
    <sheetView workbookViewId="0">
      <selection activeCell="C7" sqref="C7"/>
    </sheetView>
  </sheetViews>
  <sheetFormatPr baseColWidth="10" defaultColWidth="10.83203125" defaultRowHeight="15" x14ac:dyDescent="0.2"/>
  <cols>
    <col min="1" max="1" width="13.33203125" bestFit="1" customWidth="1"/>
    <col min="2" max="2" width="14.83203125" bestFit="1" customWidth="1"/>
    <col min="3" max="3" width="11.6640625" bestFit="1" customWidth="1"/>
    <col min="4" max="4" width="10.5" bestFit="1" customWidth="1"/>
    <col min="5" max="5" width="10" bestFit="1" customWidth="1"/>
  </cols>
  <sheetData>
    <row r="3" spans="1:5" x14ac:dyDescent="0.2">
      <c r="A3" s="39" t="s">
        <v>109</v>
      </c>
      <c r="B3" s="39" t="s">
        <v>106</v>
      </c>
    </row>
    <row r="4" spans="1:5" x14ac:dyDescent="0.2">
      <c r="A4" s="39" t="s">
        <v>108</v>
      </c>
      <c r="B4" t="s">
        <v>89</v>
      </c>
      <c r="C4" t="s">
        <v>91</v>
      </c>
      <c r="D4" t="s">
        <v>90</v>
      </c>
      <c r="E4" t="s">
        <v>107</v>
      </c>
    </row>
    <row r="5" spans="1:5" x14ac:dyDescent="0.2">
      <c r="A5" s="14" t="s">
        <v>89</v>
      </c>
      <c r="B5">
        <v>42</v>
      </c>
      <c r="C5">
        <v>2</v>
      </c>
      <c r="D5">
        <v>4</v>
      </c>
      <c r="E5">
        <v>48</v>
      </c>
    </row>
    <row r="6" spans="1:5" x14ac:dyDescent="0.2">
      <c r="A6" s="14" t="s">
        <v>91</v>
      </c>
      <c r="B6">
        <v>3</v>
      </c>
      <c r="C6">
        <v>41</v>
      </c>
      <c r="D6">
        <v>6</v>
      </c>
      <c r="E6">
        <v>50</v>
      </c>
    </row>
    <row r="7" spans="1:5" x14ac:dyDescent="0.2">
      <c r="A7" s="14" t="s">
        <v>90</v>
      </c>
      <c r="B7">
        <v>5</v>
      </c>
      <c r="C7">
        <v>7</v>
      </c>
      <c r="D7">
        <v>40</v>
      </c>
      <c r="E7">
        <v>52</v>
      </c>
    </row>
    <row r="8" spans="1:5" x14ac:dyDescent="0.2">
      <c r="A8" s="14" t="s">
        <v>107</v>
      </c>
      <c r="B8">
        <v>50</v>
      </c>
      <c r="C8">
        <v>50</v>
      </c>
      <c r="D8">
        <v>50</v>
      </c>
      <c r="E8">
        <v>150</v>
      </c>
    </row>
    <row r="10" spans="1:5" x14ac:dyDescent="0.2">
      <c r="A10" s="41" t="s">
        <v>110</v>
      </c>
      <c r="B10" s="40">
        <v>9</v>
      </c>
    </row>
    <row r="12" spans="1:5" x14ac:dyDescent="0.2">
      <c r="A12" s="41" t="s">
        <v>111</v>
      </c>
      <c r="B12" s="40">
        <f>SUM(GETPIVOTDATA("row_id",$A$3,"class","Iris-setosa","p_class","Iris-setosa")+GETPIVOTDATA("row_id",$A$3,"class","Iris-versicolor","p_class","Iris-versicolor")+GETPIVOTDATA("row_id",$A$3,"class","Iris-virginica","p_class","Iris-virginica"))/GETPIVOTDATA("row_id",$A$3)</f>
        <v>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120A-905E-4293-A452-BCFB92FBA692}">
  <dimension ref="A1:H14"/>
  <sheetViews>
    <sheetView showGridLines="0" zoomScale="150" workbookViewId="0">
      <selection activeCell="G11" sqref="G11"/>
    </sheetView>
  </sheetViews>
  <sheetFormatPr baseColWidth="10" defaultColWidth="8.83203125" defaultRowHeight="15" x14ac:dyDescent="0.2"/>
  <cols>
    <col min="1" max="1" width="3.6640625" customWidth="1"/>
    <col min="2" max="2" width="10.33203125" bestFit="1" customWidth="1"/>
    <col min="3" max="4" width="9.6640625" bestFit="1" customWidth="1"/>
    <col min="5" max="5" width="8.83203125" bestFit="1" customWidth="1"/>
    <col min="6" max="6" width="9.33203125" bestFit="1" customWidth="1"/>
    <col min="7" max="7" width="24.6640625" customWidth="1"/>
  </cols>
  <sheetData>
    <row r="1" spans="1:8" x14ac:dyDescent="0.2">
      <c r="B1" t="s">
        <v>24</v>
      </c>
    </row>
    <row r="2" spans="1:8" x14ac:dyDescent="0.2">
      <c r="B2" t="s">
        <v>25</v>
      </c>
    </row>
    <row r="4" spans="1:8" x14ac:dyDescent="0.2">
      <c r="B4" s="5" t="s">
        <v>15</v>
      </c>
      <c r="C4" s="5" t="s">
        <v>16</v>
      </c>
      <c r="D4" s="5" t="s">
        <v>17</v>
      </c>
      <c r="E4" s="5" t="s">
        <v>18</v>
      </c>
      <c r="F4" s="5" t="s">
        <v>19</v>
      </c>
      <c r="G4" s="5" t="s">
        <v>100</v>
      </c>
    </row>
    <row r="5" spans="1:8" x14ac:dyDescent="0.2">
      <c r="B5" s="2">
        <v>1</v>
      </c>
      <c r="C5" s="3">
        <v>900000</v>
      </c>
      <c r="D5" s="3">
        <v>180000</v>
      </c>
      <c r="E5" s="6">
        <v>60</v>
      </c>
      <c r="F5" s="6">
        <v>30</v>
      </c>
      <c r="G5" s="6">
        <v>10</v>
      </c>
    </row>
    <row r="6" spans="1:8" x14ac:dyDescent="0.2">
      <c r="B6" s="2">
        <v>2</v>
      </c>
      <c r="C6" s="3">
        <v>700000</v>
      </c>
      <c r="D6" s="3">
        <v>360000</v>
      </c>
      <c r="E6" s="6">
        <v>20</v>
      </c>
      <c r="F6" s="6">
        <v>20</v>
      </c>
      <c r="G6" s="6">
        <v>10</v>
      </c>
    </row>
    <row r="8" spans="1:8" x14ac:dyDescent="0.2">
      <c r="A8" s="23" t="s">
        <v>2</v>
      </c>
      <c r="B8" t="s">
        <v>20</v>
      </c>
      <c r="G8" s="6">
        <v>0.59</v>
      </c>
      <c r="H8" s="13" t="s">
        <v>14</v>
      </c>
    </row>
    <row r="9" spans="1:8" x14ac:dyDescent="0.2">
      <c r="A9" s="23" t="s">
        <v>3</v>
      </c>
      <c r="B9" t="s">
        <v>21</v>
      </c>
      <c r="G9" s="12" t="s">
        <v>112</v>
      </c>
      <c r="H9" s="13" t="s">
        <v>14</v>
      </c>
    </row>
    <row r="10" spans="1:8" x14ac:dyDescent="0.2">
      <c r="A10" s="23" t="s">
        <v>4</v>
      </c>
      <c r="B10" t="s">
        <v>22</v>
      </c>
      <c r="G10" s="6">
        <v>0.44</v>
      </c>
      <c r="H10" s="13" t="s">
        <v>14</v>
      </c>
    </row>
    <row r="11" spans="1:8" x14ac:dyDescent="0.2">
      <c r="A11" s="23" t="s">
        <v>5</v>
      </c>
      <c r="B11" t="s">
        <v>23</v>
      </c>
      <c r="G11" s="12" t="s">
        <v>113</v>
      </c>
      <c r="H11" s="13" t="s">
        <v>14</v>
      </c>
    </row>
    <row r="13" spans="1:8" x14ac:dyDescent="0.2">
      <c r="B13" t="s">
        <v>96</v>
      </c>
    </row>
    <row r="14" spans="1:8" x14ac:dyDescent="0.2">
      <c r="B14" t="s">
        <v>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C739-41FD-467E-8F6C-47C1B7455F42}">
  <dimension ref="A1:S26"/>
  <sheetViews>
    <sheetView showGridLines="0" tabSelected="1" topLeftCell="A12" workbookViewId="0">
      <selection activeCell="M23" sqref="M23"/>
    </sheetView>
  </sheetViews>
  <sheetFormatPr baseColWidth="10" defaultColWidth="8.83203125" defaultRowHeight="15" x14ac:dyDescent="0.2"/>
  <cols>
    <col min="1" max="1" width="3.6640625" customWidth="1"/>
    <col min="2" max="2" width="9.6640625" customWidth="1"/>
    <col min="3" max="4" width="10.1640625" bestFit="1" customWidth="1"/>
    <col min="5" max="5" width="6.33203125" customWidth="1"/>
    <col min="6" max="6" width="10.1640625" bestFit="1" customWidth="1"/>
    <col min="7" max="7" width="10.33203125" customWidth="1"/>
    <col min="12" max="12" width="10.5" customWidth="1"/>
    <col min="13" max="13" width="12.83203125" customWidth="1"/>
    <col min="14" max="14" width="15.5" customWidth="1"/>
    <col min="17" max="17" width="10.5" customWidth="1"/>
    <col min="18" max="18" width="15.33203125" customWidth="1"/>
    <col min="19" max="19" width="16.5" customWidth="1"/>
  </cols>
  <sheetData>
    <row r="1" spans="1:14" x14ac:dyDescent="0.2">
      <c r="A1" t="s">
        <v>98</v>
      </c>
    </row>
    <row r="2" spans="1:14" ht="16" thickBot="1" x14ac:dyDescent="0.25"/>
    <row r="3" spans="1:14" x14ac:dyDescent="0.2">
      <c r="B3" s="71" t="s">
        <v>26</v>
      </c>
      <c r="C3" s="4" t="s">
        <v>27</v>
      </c>
      <c r="D3" s="66"/>
      <c r="E3" s="50"/>
      <c r="F3" s="51"/>
      <c r="G3" s="51"/>
      <c r="H3" s="51"/>
      <c r="I3" s="52"/>
    </row>
    <row r="4" spans="1:14" x14ac:dyDescent="0.2">
      <c r="B4" s="71"/>
      <c r="C4" s="21" t="s">
        <v>28</v>
      </c>
      <c r="D4" s="67" t="s">
        <v>29</v>
      </c>
      <c r="E4" s="53"/>
      <c r="F4" t="s">
        <v>1</v>
      </c>
      <c r="G4" t="s">
        <v>8</v>
      </c>
      <c r="H4" t="s">
        <v>0</v>
      </c>
      <c r="I4" s="61"/>
    </row>
    <row r="5" spans="1:14" x14ac:dyDescent="0.2">
      <c r="B5" s="21" t="s">
        <v>1</v>
      </c>
      <c r="C5" s="9">
        <v>10000</v>
      </c>
      <c r="D5" s="68">
        <v>4000</v>
      </c>
      <c r="E5" s="53"/>
      <c r="F5" s="16">
        <f>C5+D5</f>
        <v>14000</v>
      </c>
      <c r="G5" s="16">
        <f>C6+D6</f>
        <v>36000</v>
      </c>
      <c r="H5" s="16">
        <f>C7+D7</f>
        <v>50000</v>
      </c>
      <c r="I5" s="61"/>
    </row>
    <row r="6" spans="1:14" ht="16" thickBot="1" x14ac:dyDescent="0.25">
      <c r="B6" s="21" t="s">
        <v>8</v>
      </c>
      <c r="C6" s="9">
        <v>6000</v>
      </c>
      <c r="D6" s="68">
        <v>30000</v>
      </c>
      <c r="E6" s="55"/>
      <c r="F6" s="64"/>
      <c r="G6" s="64"/>
      <c r="H6" s="64"/>
      <c r="I6" s="65"/>
    </row>
    <row r="7" spans="1:14" x14ac:dyDescent="0.2">
      <c r="B7" s="21" t="s">
        <v>0</v>
      </c>
      <c r="C7" s="10">
        <f>SUM(C5:C6)</f>
        <v>16000</v>
      </c>
      <c r="D7" s="10">
        <f>SUM(D5:D6)</f>
        <v>34000</v>
      </c>
    </row>
    <row r="9" spans="1:14" x14ac:dyDescent="0.2">
      <c r="A9" s="23" t="s">
        <v>2</v>
      </c>
      <c r="B9" t="s">
        <v>33</v>
      </c>
      <c r="F9" s="15">
        <f>SUM(C5,D6)/H5</f>
        <v>0.8</v>
      </c>
      <c r="G9" s="13" t="s">
        <v>14</v>
      </c>
    </row>
    <row r="10" spans="1:14" x14ac:dyDescent="0.2">
      <c r="A10" s="24" t="s">
        <v>3</v>
      </c>
      <c r="B10" t="s">
        <v>34</v>
      </c>
      <c r="F10" s="15">
        <f>C5/C7</f>
        <v>0.625</v>
      </c>
      <c r="G10" s="13" t="s">
        <v>14</v>
      </c>
    </row>
    <row r="11" spans="1:14" x14ac:dyDescent="0.2">
      <c r="A11" s="23" t="s">
        <v>4</v>
      </c>
      <c r="B11" t="s">
        <v>35</v>
      </c>
      <c r="F11" s="15">
        <f>C6/C7</f>
        <v>0.375</v>
      </c>
      <c r="G11" s="13" t="s">
        <v>14</v>
      </c>
    </row>
    <row r="12" spans="1:14" x14ac:dyDescent="0.2">
      <c r="A12" s="24"/>
    </row>
    <row r="13" spans="1:14" ht="29" customHeight="1" thickBot="1" x14ac:dyDescent="0.25">
      <c r="A13" s="70" t="s">
        <v>32</v>
      </c>
      <c r="B13" s="70"/>
      <c r="C13" s="70"/>
      <c r="D13" s="70"/>
      <c r="E13" s="70"/>
      <c r="G13" s="70" t="s">
        <v>37</v>
      </c>
      <c r="H13" s="70"/>
      <c r="I13" s="70"/>
      <c r="J13" s="70"/>
      <c r="K13" s="70"/>
    </row>
    <row r="14" spans="1:14" x14ac:dyDescent="0.2">
      <c r="L14" s="50"/>
      <c r="M14" s="51"/>
      <c r="N14" s="52"/>
    </row>
    <row r="15" spans="1:14" x14ac:dyDescent="0.2">
      <c r="B15" s="71" t="s">
        <v>26</v>
      </c>
      <c r="C15" s="4" t="s">
        <v>27</v>
      </c>
      <c r="D15" s="4"/>
      <c r="G15" s="71" t="s">
        <v>26</v>
      </c>
      <c r="H15" s="4" t="s">
        <v>27</v>
      </c>
      <c r="I15" s="4"/>
      <c r="L15" s="53" t="s">
        <v>1</v>
      </c>
      <c r="M15" t="s">
        <v>8</v>
      </c>
      <c r="N15" s="61" t="s">
        <v>0</v>
      </c>
    </row>
    <row r="16" spans="1:14" x14ac:dyDescent="0.2">
      <c r="B16" s="71"/>
      <c r="C16" s="21" t="s">
        <v>28</v>
      </c>
      <c r="D16" s="21" t="s">
        <v>29</v>
      </c>
      <c r="G16" s="71"/>
      <c r="H16" s="21" t="s">
        <v>28</v>
      </c>
      <c r="I16" s="21" t="s">
        <v>29</v>
      </c>
      <c r="L16" s="62">
        <f>C17+D17</f>
        <v>16000</v>
      </c>
      <c r="M16" s="60">
        <f>C18+D18</f>
        <v>34000</v>
      </c>
      <c r="N16" s="63">
        <f>C19+D19</f>
        <v>50000</v>
      </c>
    </row>
    <row r="17" spans="1:19" ht="16" thickBot="1" x14ac:dyDescent="0.25">
      <c r="B17" s="21" t="s">
        <v>1</v>
      </c>
      <c r="C17" s="9">
        <f>C19-C18</f>
        <v>10500</v>
      </c>
      <c r="D17" s="9">
        <v>5500</v>
      </c>
      <c r="G17" s="21" t="s">
        <v>1</v>
      </c>
      <c r="H17" s="3">
        <v>50</v>
      </c>
      <c r="I17" s="3">
        <v>-1</v>
      </c>
      <c r="L17" s="55"/>
      <c r="M17" s="64"/>
      <c r="N17" s="65"/>
    </row>
    <row r="18" spans="1:19" x14ac:dyDescent="0.2">
      <c r="B18" s="21" t="s">
        <v>8</v>
      </c>
      <c r="C18" s="9">
        <v>5500</v>
      </c>
      <c r="D18" s="9">
        <f>D7-D17</f>
        <v>28500</v>
      </c>
      <c r="G18" s="21" t="s">
        <v>8</v>
      </c>
      <c r="H18" s="3">
        <v>0</v>
      </c>
      <c r="I18" s="3">
        <v>0</v>
      </c>
    </row>
    <row r="19" spans="1:19" x14ac:dyDescent="0.2">
      <c r="B19" s="21" t="s">
        <v>0</v>
      </c>
      <c r="C19" s="10">
        <f>C7</f>
        <v>16000</v>
      </c>
      <c r="D19" s="10">
        <f>D7</f>
        <v>34000</v>
      </c>
    </row>
    <row r="20" spans="1:19" x14ac:dyDescent="0.2">
      <c r="M20" t="s">
        <v>114</v>
      </c>
      <c r="R20" t="s">
        <v>117</v>
      </c>
    </row>
    <row r="21" spans="1:19" x14ac:dyDescent="0.2">
      <c r="A21" s="25" t="s">
        <v>5</v>
      </c>
      <c r="B21" t="s">
        <v>36</v>
      </c>
      <c r="G21" s="15">
        <f>SUM(C17,D18)/N16</f>
        <v>0.78</v>
      </c>
      <c r="H21" s="13" t="s">
        <v>14</v>
      </c>
      <c r="L21" t="s">
        <v>122</v>
      </c>
      <c r="M21" t="s">
        <v>123</v>
      </c>
      <c r="N21" t="s">
        <v>124</v>
      </c>
      <c r="Q21" t="s">
        <v>122</v>
      </c>
      <c r="R21" t="s">
        <v>123</v>
      </c>
      <c r="S21" t="s">
        <v>124</v>
      </c>
    </row>
    <row r="22" spans="1:19" x14ac:dyDescent="0.2">
      <c r="A22" s="25"/>
      <c r="G22" s="35"/>
      <c r="H22" s="13"/>
      <c r="M22" s="42" t="s">
        <v>143</v>
      </c>
      <c r="N22" t="s">
        <v>8</v>
      </c>
      <c r="R22" t="s">
        <v>143</v>
      </c>
      <c r="S22" t="s">
        <v>8</v>
      </c>
    </row>
    <row r="23" spans="1:19" x14ac:dyDescent="0.2">
      <c r="A23" t="s">
        <v>99</v>
      </c>
      <c r="G23" s="36"/>
      <c r="H23" s="13"/>
      <c r="L23" t="s">
        <v>1</v>
      </c>
      <c r="M23" s="42">
        <f>H17*C5</f>
        <v>500000</v>
      </c>
      <c r="N23" s="42">
        <f>I17*D5</f>
        <v>-4000</v>
      </c>
      <c r="Q23" t="s">
        <v>1</v>
      </c>
      <c r="R23" s="42">
        <f>H17*C17</f>
        <v>525000</v>
      </c>
      <c r="S23" s="42">
        <f>I17*D17</f>
        <v>-5500</v>
      </c>
    </row>
    <row r="24" spans="1:19" x14ac:dyDescent="0.2">
      <c r="A24" s="25" t="s">
        <v>6</v>
      </c>
      <c r="B24" t="s">
        <v>30</v>
      </c>
      <c r="G24" s="22">
        <f>N26</f>
        <v>496000</v>
      </c>
      <c r="H24" s="13" t="s">
        <v>14</v>
      </c>
      <c r="L24" t="s">
        <v>8</v>
      </c>
      <c r="Q24" t="s">
        <v>8</v>
      </c>
    </row>
    <row r="25" spans="1:19" x14ac:dyDescent="0.2">
      <c r="A25" s="25" t="s">
        <v>38</v>
      </c>
      <c r="B25" t="s">
        <v>31</v>
      </c>
      <c r="G25" s="22">
        <f>S26</f>
        <v>519500</v>
      </c>
      <c r="H25" s="13" t="s">
        <v>14</v>
      </c>
    </row>
    <row r="26" spans="1:19" x14ac:dyDescent="0.2">
      <c r="B26" s="8" t="s">
        <v>79</v>
      </c>
      <c r="M26" t="s">
        <v>0</v>
      </c>
      <c r="N26" s="43">
        <f>SUM(M23:N23)</f>
        <v>496000</v>
      </c>
      <c r="R26" t="s">
        <v>0</v>
      </c>
      <c r="S26" s="43">
        <f>SUM(R23+S23)</f>
        <v>519500</v>
      </c>
    </row>
  </sheetData>
  <mergeCells count="5">
    <mergeCell ref="B3:B4"/>
    <mergeCell ref="B15:B16"/>
    <mergeCell ref="A13:E13"/>
    <mergeCell ref="G15:G16"/>
    <mergeCell ref="G13:K1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28FB-9543-4B96-9692-289F9AC30B0D}">
  <dimension ref="A1:H18"/>
  <sheetViews>
    <sheetView showGridLines="0" workbookViewId="0">
      <selection activeCell="F16" sqref="F16"/>
    </sheetView>
  </sheetViews>
  <sheetFormatPr baseColWidth="10" defaultColWidth="8.83203125" defaultRowHeight="15" x14ac:dyDescent="0.2"/>
  <cols>
    <col min="1" max="1" width="5.6640625" customWidth="1"/>
    <col min="5" max="5" width="9.33203125" customWidth="1"/>
  </cols>
  <sheetData>
    <row r="1" spans="1:8" x14ac:dyDescent="0.2">
      <c r="A1" t="s">
        <v>80</v>
      </c>
    </row>
    <row r="3" spans="1:8" x14ac:dyDescent="0.2">
      <c r="A3" t="s">
        <v>61</v>
      </c>
      <c r="G3" s="2" t="s">
        <v>9</v>
      </c>
      <c r="H3" s="13" t="s">
        <v>60</v>
      </c>
    </row>
    <row r="4" spans="1:8" x14ac:dyDescent="0.2">
      <c r="A4" t="s">
        <v>62</v>
      </c>
      <c r="G4" s="2" t="s">
        <v>7</v>
      </c>
      <c r="H4" s="13" t="s">
        <v>60</v>
      </c>
    </row>
    <row r="7" spans="1:8" x14ac:dyDescent="0.2">
      <c r="B7" t="s">
        <v>58</v>
      </c>
      <c r="F7" t="s">
        <v>59</v>
      </c>
    </row>
    <row r="8" spans="1:8" x14ac:dyDescent="0.2">
      <c r="B8" s="71" t="s">
        <v>26</v>
      </c>
      <c r="C8" s="4" t="s">
        <v>27</v>
      </c>
      <c r="D8" s="4"/>
      <c r="F8" s="71" t="s">
        <v>26</v>
      </c>
      <c r="G8" s="4" t="s">
        <v>27</v>
      </c>
      <c r="H8" s="4"/>
    </row>
    <row r="9" spans="1:8" x14ac:dyDescent="0.2">
      <c r="B9" s="71"/>
      <c r="C9" s="21" t="s">
        <v>28</v>
      </c>
      <c r="D9" s="21" t="s">
        <v>29</v>
      </c>
      <c r="F9" s="71"/>
      <c r="G9" s="21" t="s">
        <v>28</v>
      </c>
      <c r="H9" s="21" t="s">
        <v>29</v>
      </c>
    </row>
    <row r="10" spans="1:8" x14ac:dyDescent="0.2">
      <c r="B10" s="21" t="s">
        <v>1</v>
      </c>
      <c r="C10" s="9">
        <v>10000</v>
      </c>
      <c r="D10" s="9">
        <v>24000</v>
      </c>
      <c r="F10" s="21" t="s">
        <v>1</v>
      </c>
      <c r="G10" s="9">
        <v>8000</v>
      </c>
      <c r="H10" s="9">
        <v>16000</v>
      </c>
    </row>
    <row r="11" spans="1:8" x14ac:dyDescent="0.2">
      <c r="B11" s="21" t="s">
        <v>8</v>
      </c>
      <c r="C11" s="9">
        <v>10000</v>
      </c>
      <c r="D11" s="9">
        <v>56000</v>
      </c>
      <c r="F11" s="21" t="s">
        <v>8</v>
      </c>
      <c r="G11" s="9">
        <v>12000</v>
      </c>
      <c r="H11" s="9">
        <v>64000</v>
      </c>
    </row>
    <row r="12" spans="1:8" x14ac:dyDescent="0.2">
      <c r="B12" s="21" t="s">
        <v>0</v>
      </c>
      <c r="C12" s="10">
        <v>20000</v>
      </c>
      <c r="D12" s="10">
        <v>80000</v>
      </c>
      <c r="F12" s="21" t="s">
        <v>0</v>
      </c>
      <c r="G12" s="10">
        <v>20000</v>
      </c>
      <c r="H12" s="10">
        <v>80000</v>
      </c>
    </row>
    <row r="13" spans="1:8" x14ac:dyDescent="0.2">
      <c r="D13" s="16"/>
      <c r="H13" s="16"/>
    </row>
    <row r="16" spans="1:8" x14ac:dyDescent="0.2">
      <c r="B16" s="40" t="s">
        <v>114</v>
      </c>
      <c r="F16" s="40" t="s">
        <v>117</v>
      </c>
    </row>
    <row r="17" spans="2:7" x14ac:dyDescent="0.2">
      <c r="B17" s="6" t="s">
        <v>115</v>
      </c>
      <c r="C17" s="6">
        <f>C10/C12</f>
        <v>0.5</v>
      </c>
      <c r="F17" s="6" t="s">
        <v>115</v>
      </c>
      <c r="G17" s="6">
        <f>G10/G12</f>
        <v>0.4</v>
      </c>
    </row>
    <row r="18" spans="2:7" x14ac:dyDescent="0.2">
      <c r="B18" s="6" t="s">
        <v>116</v>
      </c>
      <c r="C18" s="6">
        <f>D10/D12</f>
        <v>0.3</v>
      </c>
      <c r="F18" s="6" t="s">
        <v>116</v>
      </c>
      <c r="G18" s="6">
        <f>H10/H12</f>
        <v>0.2</v>
      </c>
    </row>
  </sheetData>
  <mergeCells count="2">
    <mergeCell ref="B8:B9"/>
    <mergeCell ref="F8:F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7FCC8-8E45-442E-B5BA-263D1B10CD9E}">
  <dimension ref="A1:K19"/>
  <sheetViews>
    <sheetView showGridLines="0" workbookViewId="0">
      <selection activeCell="E5" sqref="E5"/>
    </sheetView>
  </sheetViews>
  <sheetFormatPr baseColWidth="10" defaultColWidth="8.83203125" defaultRowHeight="15" x14ac:dyDescent="0.2"/>
  <cols>
    <col min="1" max="1" width="11.33203125" style="1" bestFit="1" customWidth="1"/>
    <col min="2" max="2" width="8.33203125" style="1" customWidth="1"/>
    <col min="3" max="3" width="10.33203125" style="1" bestFit="1" customWidth="1"/>
    <col min="4" max="4" width="9.33203125" style="1"/>
    <col min="6" max="6" width="9.33203125" style="1" customWidth="1"/>
    <col min="7" max="7" width="9.83203125" customWidth="1"/>
    <col min="9" max="9" width="10.6640625" style="1" customWidth="1"/>
  </cols>
  <sheetData>
    <row r="1" spans="1:11" ht="57.5" customHeight="1" x14ac:dyDescent="0.2">
      <c r="A1" s="72" t="s">
        <v>54</v>
      </c>
      <c r="B1" s="72"/>
      <c r="C1" s="72"/>
      <c r="D1" s="72"/>
      <c r="E1" s="72"/>
      <c r="F1" s="72"/>
      <c r="G1" s="72"/>
    </row>
    <row r="2" spans="1:11" x14ac:dyDescent="0.2">
      <c r="F2"/>
      <c r="I2"/>
    </row>
    <row r="3" spans="1:11" x14ac:dyDescent="0.2">
      <c r="A3" s="5" t="s">
        <v>39</v>
      </c>
      <c r="B3" s="5" t="s">
        <v>40</v>
      </c>
      <c r="C3" s="5" t="s">
        <v>41</v>
      </c>
      <c r="D3" s="5" t="s">
        <v>53</v>
      </c>
      <c r="F3"/>
      <c r="I3" s="6" t="s">
        <v>118</v>
      </c>
      <c r="J3" s="6"/>
      <c r="K3" s="6" t="s">
        <v>17</v>
      </c>
    </row>
    <row r="4" spans="1:11" x14ac:dyDescent="0.2">
      <c r="A4" s="2">
        <v>1</v>
      </c>
      <c r="B4" s="2">
        <v>55</v>
      </c>
      <c r="C4" s="2">
        <v>123</v>
      </c>
      <c r="D4" s="2" t="s">
        <v>1</v>
      </c>
      <c r="E4">
        <f>SQRT((B4-$I$4)^2+(C4-$K$4)^2)</f>
        <v>30.479501308256342</v>
      </c>
      <c r="F4"/>
      <c r="I4" s="6">
        <v>35</v>
      </c>
      <c r="J4" s="6"/>
      <c r="K4" s="6">
        <v>100</v>
      </c>
    </row>
    <row r="5" spans="1:11" x14ac:dyDescent="0.2">
      <c r="A5" s="2">
        <f>1+A4</f>
        <v>2</v>
      </c>
      <c r="B5" s="2">
        <v>31</v>
      </c>
      <c r="C5" s="2">
        <v>87</v>
      </c>
      <c r="D5" s="2" t="s">
        <v>1</v>
      </c>
      <c r="E5">
        <f>SQRT((B5-I4)^2+(C5-K4)^2)</f>
        <v>13.601470508735444</v>
      </c>
      <c r="F5" s="40" t="s">
        <v>120</v>
      </c>
      <c r="G5" s="40"/>
      <c r="I5"/>
    </row>
    <row r="6" spans="1:11" x14ac:dyDescent="0.2">
      <c r="A6" s="2">
        <f t="shared" ref="A6:A13" si="0">1+A5</f>
        <v>3</v>
      </c>
      <c r="B6" s="2">
        <v>46</v>
      </c>
      <c r="C6" s="2">
        <v>112</v>
      </c>
      <c r="D6" s="2" t="s">
        <v>8</v>
      </c>
      <c r="E6">
        <f>SQRT((B6-$I$4)^2+(C6-K4)^2)</f>
        <v>16.278820596099706</v>
      </c>
      <c r="F6" s="40" t="s">
        <v>121</v>
      </c>
      <c r="G6" s="40"/>
      <c r="I6"/>
    </row>
    <row r="7" spans="1:11" x14ac:dyDescent="0.2">
      <c r="A7" s="2">
        <f t="shared" si="0"/>
        <v>4</v>
      </c>
      <c r="B7" s="2">
        <v>36</v>
      </c>
      <c r="C7" s="2">
        <v>72</v>
      </c>
      <c r="D7" s="2" t="s">
        <v>8</v>
      </c>
      <c r="E7">
        <f t="shared" ref="E7:E13" si="1">SQRT((B7-$I$4)^2+(C7-$K$4)^2)</f>
        <v>28.0178514522438</v>
      </c>
      <c r="F7"/>
      <c r="I7"/>
    </row>
    <row r="8" spans="1:11" x14ac:dyDescent="0.2">
      <c r="A8" s="2">
        <f t="shared" si="0"/>
        <v>5</v>
      </c>
      <c r="B8" s="2">
        <v>29</v>
      </c>
      <c r="C8" s="2">
        <v>59</v>
      </c>
      <c r="D8" s="2" t="s">
        <v>1</v>
      </c>
      <c r="E8">
        <f t="shared" si="1"/>
        <v>41.43669871020132</v>
      </c>
      <c r="F8"/>
      <c r="I8"/>
    </row>
    <row r="9" spans="1:11" x14ac:dyDescent="0.2">
      <c r="A9" s="2">
        <f t="shared" si="0"/>
        <v>6</v>
      </c>
      <c r="B9" s="2">
        <v>54</v>
      </c>
      <c r="C9" s="2">
        <v>110</v>
      </c>
      <c r="D9" s="2" t="s">
        <v>1</v>
      </c>
      <c r="E9">
        <f t="shared" si="1"/>
        <v>21.470910553583888</v>
      </c>
      <c r="F9"/>
      <c r="I9"/>
    </row>
    <row r="10" spans="1:11" x14ac:dyDescent="0.2">
      <c r="A10" s="2">
        <f t="shared" si="0"/>
        <v>7</v>
      </c>
      <c r="B10" s="2">
        <v>42</v>
      </c>
      <c r="C10" s="2">
        <v>95</v>
      </c>
      <c r="D10" s="2" t="s">
        <v>8</v>
      </c>
      <c r="E10">
        <f t="shared" si="1"/>
        <v>8.6023252670426267</v>
      </c>
      <c r="F10" s="40" t="s">
        <v>119</v>
      </c>
      <c r="I10"/>
    </row>
    <row r="11" spans="1:11" x14ac:dyDescent="0.2">
      <c r="A11" s="2">
        <f t="shared" si="0"/>
        <v>8</v>
      </c>
      <c r="B11" s="2">
        <v>49</v>
      </c>
      <c r="C11" s="2">
        <v>111</v>
      </c>
      <c r="D11" s="2" t="s">
        <v>8</v>
      </c>
      <c r="E11">
        <f t="shared" si="1"/>
        <v>17.804493814764857</v>
      </c>
      <c r="F11"/>
      <c r="I11"/>
    </row>
    <row r="12" spans="1:11" x14ac:dyDescent="0.2">
      <c r="A12" s="2">
        <f t="shared" si="0"/>
        <v>9</v>
      </c>
      <c r="B12" s="2">
        <v>52</v>
      </c>
      <c r="C12" s="2">
        <v>115</v>
      </c>
      <c r="D12" s="2" t="s">
        <v>8</v>
      </c>
      <c r="E12">
        <f t="shared" si="1"/>
        <v>22.671568097509269</v>
      </c>
      <c r="F12"/>
      <c r="I12"/>
    </row>
    <row r="13" spans="1:11" x14ac:dyDescent="0.2">
      <c r="A13" s="2">
        <f t="shared" si="0"/>
        <v>10</v>
      </c>
      <c r="B13" s="2">
        <v>33</v>
      </c>
      <c r="C13" s="2">
        <v>65</v>
      </c>
      <c r="D13" s="2" t="s">
        <v>1</v>
      </c>
      <c r="E13">
        <f t="shared" si="1"/>
        <v>35.057096285916209</v>
      </c>
      <c r="F13"/>
      <c r="I13"/>
    </row>
    <row r="14" spans="1:11" x14ac:dyDescent="0.2">
      <c r="F14"/>
      <c r="I14"/>
    </row>
    <row r="15" spans="1:11" x14ac:dyDescent="0.2">
      <c r="A15" s="14" t="s">
        <v>57</v>
      </c>
    </row>
    <row r="16" spans="1:11" x14ac:dyDescent="0.2">
      <c r="A16" s="14" t="s">
        <v>73</v>
      </c>
      <c r="G16" s="2">
        <v>7</v>
      </c>
      <c r="H16" s="13" t="s">
        <v>55</v>
      </c>
    </row>
    <row r="17" spans="1:8" x14ac:dyDescent="0.2">
      <c r="A17" s="14" t="s">
        <v>74</v>
      </c>
      <c r="G17" s="2">
        <v>2</v>
      </c>
      <c r="H17" s="13" t="s">
        <v>55</v>
      </c>
    </row>
    <row r="18" spans="1:8" x14ac:dyDescent="0.2">
      <c r="A18" s="14" t="s">
        <v>75</v>
      </c>
      <c r="G18" s="2">
        <v>3</v>
      </c>
      <c r="H18" s="13" t="s">
        <v>55</v>
      </c>
    </row>
    <row r="19" spans="1:8" ht="30.5" customHeight="1" x14ac:dyDescent="0.2">
      <c r="A19" s="72" t="s">
        <v>76</v>
      </c>
      <c r="B19" s="70"/>
      <c r="C19" s="70"/>
      <c r="D19" s="70"/>
      <c r="E19" s="70"/>
      <c r="F19" s="70"/>
      <c r="G19" s="7" t="s">
        <v>8</v>
      </c>
      <c r="H19" s="13" t="s">
        <v>56</v>
      </c>
    </row>
  </sheetData>
  <sortState xmlns:xlrd2="http://schemas.microsoft.com/office/spreadsheetml/2017/richdata2" ref="A4:C13">
    <sortCondition ref="B4:B13"/>
  </sortState>
  <mergeCells count="2">
    <mergeCell ref="A1:G1"/>
    <mergeCell ref="A19:F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0DC1E-576C-4EA9-8268-D0088B0F9AD4}">
  <dimension ref="A1:N23"/>
  <sheetViews>
    <sheetView showGridLines="0" workbookViewId="0">
      <selection activeCell="G23" sqref="G23"/>
    </sheetView>
  </sheetViews>
  <sheetFormatPr baseColWidth="10" defaultColWidth="8.83203125" defaultRowHeight="15" x14ac:dyDescent="0.2"/>
  <cols>
    <col min="1" max="1" width="3.5" customWidth="1"/>
    <col min="3" max="8" width="10.5" customWidth="1"/>
    <col min="9" max="9" width="10.1640625" bestFit="1" customWidth="1"/>
  </cols>
  <sheetData>
    <row r="1" spans="1:14" x14ac:dyDescent="0.2">
      <c r="A1" t="s">
        <v>42</v>
      </c>
    </row>
    <row r="2" spans="1:14" x14ac:dyDescent="0.2">
      <c r="B2" t="s">
        <v>43</v>
      </c>
    </row>
    <row r="3" spans="1:14" x14ac:dyDescent="0.2">
      <c r="B3" t="s">
        <v>45</v>
      </c>
    </row>
    <row r="4" spans="1:14" x14ac:dyDescent="0.2">
      <c r="B4" t="s">
        <v>44</v>
      </c>
    </row>
    <row r="5" spans="1:14" x14ac:dyDescent="0.2">
      <c r="I5" s="20"/>
    </row>
    <row r="6" spans="1:14" x14ac:dyDescent="0.2">
      <c r="A6" s="26" t="s">
        <v>2</v>
      </c>
      <c r="B6" t="s">
        <v>46</v>
      </c>
      <c r="I6" s="27">
        <f>E23</f>
        <v>5588.2352941176459</v>
      </c>
      <c r="J6" s="13" t="s">
        <v>14</v>
      </c>
    </row>
    <row r="7" spans="1:14" ht="30" customHeight="1" x14ac:dyDescent="0.2">
      <c r="A7" s="33" t="s">
        <v>3</v>
      </c>
      <c r="B7" s="70" t="s">
        <v>47</v>
      </c>
      <c r="C7" s="70"/>
      <c r="D7" s="70"/>
      <c r="E7" s="70"/>
      <c r="F7" s="70"/>
      <c r="G7" s="70"/>
      <c r="H7" s="70"/>
      <c r="I7" s="27">
        <f>F23</f>
        <v>4090.9090909090914</v>
      </c>
      <c r="J7" s="13" t="s">
        <v>14</v>
      </c>
    </row>
    <row r="8" spans="1:14" ht="45.5" customHeight="1" x14ac:dyDescent="0.2">
      <c r="A8" s="33" t="s">
        <v>4</v>
      </c>
      <c r="B8" s="70" t="s">
        <v>95</v>
      </c>
      <c r="C8" s="70"/>
      <c r="D8" s="70"/>
      <c r="E8" s="70"/>
      <c r="F8" s="70"/>
      <c r="G8" s="70"/>
      <c r="H8" s="70"/>
      <c r="I8" s="28" t="s">
        <v>1</v>
      </c>
      <c r="J8" s="13" t="s">
        <v>14</v>
      </c>
    </row>
    <row r="9" spans="1:14" x14ac:dyDescent="0.2">
      <c r="A9" s="33" t="s">
        <v>5</v>
      </c>
      <c r="B9" t="s">
        <v>48</v>
      </c>
      <c r="H9" s="29" t="s">
        <v>49</v>
      </c>
      <c r="I9" s="73" t="s">
        <v>144</v>
      </c>
      <c r="J9" s="74"/>
      <c r="K9" s="74"/>
      <c r="L9" s="74"/>
      <c r="M9" s="74"/>
      <c r="N9" s="75"/>
    </row>
    <row r="10" spans="1:14" x14ac:dyDescent="0.2">
      <c r="I10" s="76"/>
      <c r="J10" s="77"/>
      <c r="K10" s="77"/>
      <c r="L10" s="77"/>
      <c r="M10" s="77"/>
      <c r="N10" s="78"/>
    </row>
    <row r="11" spans="1:14" x14ac:dyDescent="0.2">
      <c r="I11" s="76"/>
      <c r="J11" s="77"/>
      <c r="K11" s="77"/>
      <c r="L11" s="77"/>
      <c r="M11" s="77"/>
      <c r="N11" s="78"/>
    </row>
    <row r="12" spans="1:14" x14ac:dyDescent="0.2">
      <c r="I12" s="76"/>
      <c r="J12" s="77"/>
      <c r="K12" s="77"/>
      <c r="L12" s="77"/>
      <c r="M12" s="77"/>
      <c r="N12" s="78"/>
    </row>
    <row r="13" spans="1:14" x14ac:dyDescent="0.2">
      <c r="I13" s="79"/>
      <c r="J13" s="80"/>
      <c r="K13" s="80"/>
      <c r="L13" s="80"/>
      <c r="M13" s="80"/>
      <c r="N13" s="81"/>
    </row>
    <row r="19" spans="3:8" x14ac:dyDescent="0.2">
      <c r="C19" t="s">
        <v>122</v>
      </c>
      <c r="D19" t="s">
        <v>123</v>
      </c>
      <c r="E19" t="s">
        <v>124</v>
      </c>
      <c r="F19" t="s">
        <v>125</v>
      </c>
      <c r="G19" t="s">
        <v>126</v>
      </c>
      <c r="H19" t="s">
        <v>127</v>
      </c>
    </row>
    <row r="20" spans="3:8" x14ac:dyDescent="0.2">
      <c r="C20" t="s">
        <v>128</v>
      </c>
      <c r="E20">
        <v>1000</v>
      </c>
      <c r="F20">
        <v>1000</v>
      </c>
      <c r="G20">
        <v>725</v>
      </c>
    </row>
    <row r="21" spans="3:8" x14ac:dyDescent="0.2">
      <c r="C21" t="s">
        <v>129</v>
      </c>
      <c r="E21" s="37">
        <v>0.95</v>
      </c>
      <c r="F21" s="37">
        <v>0.9</v>
      </c>
      <c r="G21" s="37">
        <v>0.9</v>
      </c>
    </row>
    <row r="22" spans="3:8" x14ac:dyDescent="0.2">
      <c r="C22" t="s">
        <v>130</v>
      </c>
      <c r="E22" s="37">
        <v>0.12</v>
      </c>
      <c r="F22" s="37">
        <v>0.12</v>
      </c>
      <c r="G22" s="37">
        <v>0.12</v>
      </c>
    </row>
    <row r="23" spans="3:8" x14ac:dyDescent="0.2">
      <c r="C23" t="s">
        <v>131</v>
      </c>
      <c r="E23">
        <f>(E20*E21)/(1+(E22-E21))</f>
        <v>5588.2352941176459</v>
      </c>
      <c r="F23">
        <f>(F20*F21)/(1+(F22-F21))</f>
        <v>4090.9090909090914</v>
      </c>
      <c r="G23">
        <f>(G20*G21)/(1+(G22-G21))</f>
        <v>2965.9090909090914</v>
      </c>
    </row>
  </sheetData>
  <mergeCells count="3">
    <mergeCell ref="B7:H7"/>
    <mergeCell ref="B8:H8"/>
    <mergeCell ref="I9:N13"/>
  </mergeCells>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B1C5-E1A7-4346-B078-15E03C2CEEAC}">
  <dimension ref="A1:L7"/>
  <sheetViews>
    <sheetView showGridLines="0" workbookViewId="0">
      <selection activeCell="E7" sqref="E7"/>
    </sheetView>
  </sheetViews>
  <sheetFormatPr baseColWidth="10" defaultColWidth="8.83203125" defaultRowHeight="15" x14ac:dyDescent="0.2"/>
  <cols>
    <col min="1" max="1" width="4.33203125" customWidth="1"/>
  </cols>
  <sheetData>
    <row r="1" spans="1:12" ht="61" customHeight="1" x14ac:dyDescent="0.2">
      <c r="A1" s="82" t="s">
        <v>78</v>
      </c>
      <c r="B1" s="82"/>
      <c r="C1" s="82"/>
      <c r="D1" s="82"/>
      <c r="E1" s="82"/>
      <c r="F1" s="82"/>
      <c r="G1" s="82"/>
      <c r="H1" s="82"/>
      <c r="I1" s="82"/>
      <c r="J1" s="82"/>
      <c r="K1" s="82"/>
      <c r="L1" s="82"/>
    </row>
    <row r="3" spans="1:12" x14ac:dyDescent="0.2">
      <c r="A3" s="1" t="s">
        <v>2</v>
      </c>
      <c r="B3" t="s">
        <v>51</v>
      </c>
    </row>
    <row r="4" spans="1:12" x14ac:dyDescent="0.2">
      <c r="A4" s="1" t="s">
        <v>3</v>
      </c>
      <c r="B4" t="s">
        <v>52</v>
      </c>
    </row>
    <row r="5" spans="1:12" x14ac:dyDescent="0.2">
      <c r="A5" s="1" t="s">
        <v>4</v>
      </c>
      <c r="B5" t="s">
        <v>50</v>
      </c>
    </row>
    <row r="7" spans="1:12" x14ac:dyDescent="0.2">
      <c r="D7" s="30" t="s">
        <v>63</v>
      </c>
      <c r="E7" s="2" t="s">
        <v>9</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Net Promoter Score</vt:lpstr>
      <vt:lpstr>2. Pivot Table</vt:lpstr>
      <vt:lpstr>Pivot Answer</vt:lpstr>
      <vt:lpstr>3. Model scoring - Decision T</vt:lpstr>
      <vt:lpstr>4. Classification and Profit</vt:lpstr>
      <vt:lpstr>5. ROC space</vt:lpstr>
      <vt:lpstr>6. k Nearest Neighbors</vt:lpstr>
      <vt:lpstr>7. Customer Lifetime Value</vt:lpstr>
      <vt:lpstr>8. RFM segmentation</vt:lpstr>
      <vt:lpstr>9. 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Neha Hemantkumar  Thombare</cp:lastModifiedBy>
  <dcterms:created xsi:type="dcterms:W3CDTF">2015-06-05T18:17:20Z</dcterms:created>
  <dcterms:modified xsi:type="dcterms:W3CDTF">2024-03-21T18:12:09Z</dcterms:modified>
</cp:coreProperties>
</file>