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FECT\Documents\"/>
    </mc:Choice>
  </mc:AlternateContent>
  <xr:revisionPtr revIDLastSave="0" documentId="8_{2EE653F8-B740-42D0-9694-C1B05CBD33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M33" i="1"/>
  <c r="M32" i="1"/>
  <c r="J33" i="1"/>
  <c r="J32" i="1"/>
  <c r="F2" i="1"/>
  <c r="J16" i="1"/>
  <c r="J30" i="1"/>
  <c r="J14" i="1"/>
  <c r="J29" i="1"/>
  <c r="J28" i="1"/>
  <c r="J21" i="1"/>
  <c r="J17" i="1" l="1"/>
  <c r="J13" i="1"/>
</calcChain>
</file>

<file path=xl/sharedStrings.xml><?xml version="1.0" encoding="utf-8"?>
<sst xmlns="http://schemas.openxmlformats.org/spreadsheetml/2006/main" count="643" uniqueCount="52">
  <si>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</si>
  <si>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</si>
  <si>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</si>
  <si>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</si>
  <si>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</si>
  <si>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</si>
  <si>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</si>
  <si>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</si>
  <si>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</si>
  <si>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</si>
  <si>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</si>
  <si>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</si>
  <si>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</si>
  <si>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</si>
  <si>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</si>
  <si>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</si>
  <si>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</si>
  <si>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</si>
  <si>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1.  Find the Variance and Standard Deviation of Sales</t>
  </si>
  <si>
    <t>2. Question: Is there a significant difference between the average sales of North and South regions?</t>
  </si>
  <si>
    <t>3. Calculate the Coefficient of Variation (CV) for Sales</t>
  </si>
  <si>
    <t>4. Question: Is there a relationship between "Sales ($)" and "Customer Complaints"?</t>
  </si>
  <si>
    <t>5. Assume a 95% confidence level and use the mean, standard deviation, and sample size to calculate the confidence interval for the "Sales ($)" column</t>
  </si>
  <si>
    <t>VARIANCE</t>
  </si>
  <si>
    <t>STD</t>
  </si>
  <si>
    <t>South AVG</t>
  </si>
  <si>
    <t>North AVG</t>
  </si>
  <si>
    <t>Column 1</t>
  </si>
  <si>
    <t>COVARIANCE</t>
  </si>
  <si>
    <t>CORELATION</t>
  </si>
  <si>
    <t>SALES</t>
  </si>
  <si>
    <t>CUSTOMER COMPLAINTS</t>
  </si>
  <si>
    <t>C_C</t>
  </si>
  <si>
    <t>MEAN</t>
  </si>
  <si>
    <t>SIZE</t>
  </si>
  <si>
    <t>Z-Score</t>
  </si>
  <si>
    <t>T-test</t>
  </si>
  <si>
    <t>MOE</t>
  </si>
  <si>
    <t>SE</t>
  </si>
  <si>
    <t>CI</t>
  </si>
  <si>
    <t>LB</t>
  </si>
  <si>
    <t>UP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</si>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</sst>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B498EB-C919-4AEF-81EF-2DBFE70A4A8D}" name="Table1" displayName="Table1" ref="I5:R12" totalsRowShown="0">
  <autoFilter ref="I5:R12" xr:uid="{DFB498EB-C919-4AEF-81EF-2DBFE70A4A8D}"/>
  <tableColumns count="10">
    <tableColumn id="1" xr3:uid="{4C95363C-96B2-4135-BE5E-9100C282D861}" name="Column1"/>
    <tableColumn id="2" xr3:uid="{2708D1FA-2DEA-4376-AAB1-CD19BEEB6F06}" name="Column2"/>
    <tableColumn id="3" xr3:uid="{AF18AC66-DD12-4280-916C-ECDCA7364295}" name="Column3"/>
    <tableColumn id="4" xr3:uid="{5D7FB7DA-D069-4570-BB8B-68FB9AC039CD}" name="Column4"/>
    <tableColumn id="5" xr3:uid="{91D4148A-6839-4BAA-BAE2-9ADF7EA4FB5D}" name="Column5"/>
    <tableColumn id="6" xr3:uid="{A6CF0C69-2836-4B2A-854E-1673CBFC0B60}" name="Column6"/>
    <tableColumn id="7" xr3:uid="{0CFCAC6E-3D8D-4740-9695-EAF65221D417}" name="Column7"/>
    <tableColumn id="8" xr3:uid="{0F26D5C9-0A36-46AD-AC05-AAF7895C1CE7}" name="Column8"/>
    <tableColumn id="9" xr3:uid="{B0A3F340-F4F8-499E-9B1B-15AC3F2A2288}" name="Column9"/>
    <tableColumn id="10" xr3:uid="{C89E80C3-3D35-4FD7-B06F-89501544D7C8}" name="Column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3C66B7-3BC0-4CFF-A6E4-822B9B5FB465}" name="Table2" displayName="Table2" ref="A1:E201" totalsRowShown="0" headerRowDxfId="0" headerRowBorderDxfId="1" tableBorderDxfId="2">
  <autoFilter ref="A1:E201" xr:uid="{BB3C66B7-3BC0-4CFF-A6E4-822B9B5FB465}"/>
  <tableColumns count="5">
    <tableColumn id="1" xr3:uid="{F48F5FE4-9996-4F5A-8BD8-CD2EAAF54A14}" name="Month"/>
    <tableColumn id="2" xr3:uid="{C93606A8-2B1B-41F9-87AA-318C23188217}" name="Region"/>
    <tableColumn id="3" xr3:uid="{E983719A-60D7-4777-931A-574482BC73E9}" name="Salesperson"/>
    <tableColumn id="4" xr3:uid="{BA36D45A-1F2D-4700-97FC-C4A1EE09FA74}" name="Sales ($)"/>
    <tableColumn id="5" xr3:uid="{8CFFDCB9-0BC7-4E10-A774-7B6110131A61}" name="Customer Complaint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topLeftCell="E21" zoomScale="84" workbookViewId="0">
      <selection activeCell="H36" sqref="H36"/>
    </sheetView>
  </sheetViews>
  <sheetFormatPr defaultRowHeight="14.5" x14ac:dyDescent="0.35"/>
  <cols>
    <col min="1" max="1" width="10.36328125" customWidth="1"/>
    <col min="2" max="2" width="11" customWidth="1"/>
    <col min="3" max="3" width="16.90625" customWidth="1"/>
    <col min="4" max="4" width="13.1796875" customWidth="1"/>
    <col min="5" max="5" width="27.26953125" customWidth="1"/>
    <col min="9" max="9" width="13.1796875" customWidth="1"/>
    <col min="10" max="10" width="16.36328125" customWidth="1"/>
    <col min="11" max="11" width="22.90625" bestFit="1" customWidth="1"/>
    <col min="12" max="13" width="10.26953125" customWidth="1"/>
    <col min="14" max="14" width="25.453125" customWidth="1"/>
    <col min="15" max="17" width="10.26953125" customWidth="1"/>
    <col min="18" max="18" width="11.26953125" customWidth="1"/>
  </cols>
  <sheetData>
    <row r="1" spans="1:1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3" t="s">
        <v>35</v>
      </c>
    </row>
    <row r="2" spans="1:18" x14ac:dyDescent="0.35">
      <c r="A2" t="s">
        <v>5</v>
      </c>
      <c r="B2" t="s">
        <v>10</v>
      </c>
      <c r="C2" t="s">
        <v>14</v>
      </c>
      <c r="D2">
        <v>4004</v>
      </c>
      <c r="E2">
        <v>2</v>
      </c>
      <c r="F2">
        <f>4004-J28/J29</f>
        <v>3993.3777210297967</v>
      </c>
    </row>
    <row r="3" spans="1:18" x14ac:dyDescent="0.35">
      <c r="A3" t="s">
        <v>5</v>
      </c>
      <c r="B3" t="s">
        <v>11</v>
      </c>
      <c r="C3" t="s">
        <v>15</v>
      </c>
      <c r="D3">
        <v>4138</v>
      </c>
      <c r="E3">
        <v>2</v>
      </c>
    </row>
    <row r="4" spans="1:18" x14ac:dyDescent="0.35">
      <c r="A4" t="s">
        <v>6</v>
      </c>
      <c r="B4" t="s">
        <v>11</v>
      </c>
      <c r="C4" t="s">
        <v>14</v>
      </c>
      <c r="D4">
        <v>4840</v>
      </c>
      <c r="E4">
        <v>1</v>
      </c>
    </row>
    <row r="5" spans="1:18" x14ac:dyDescent="0.35">
      <c r="A5" t="s">
        <v>6</v>
      </c>
      <c r="B5" t="s">
        <v>11</v>
      </c>
      <c r="C5" t="s">
        <v>15</v>
      </c>
      <c r="D5">
        <v>4398</v>
      </c>
      <c r="E5">
        <v>4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</row>
    <row r="6" spans="1:18" x14ac:dyDescent="0.35">
      <c r="A6" t="s">
        <v>7</v>
      </c>
      <c r="B6" t="s">
        <v>12</v>
      </c>
      <c r="C6" t="s">
        <v>16</v>
      </c>
      <c r="D6">
        <v>5208</v>
      </c>
      <c r="E6">
        <v>2</v>
      </c>
    </row>
    <row r="7" spans="1:18" x14ac:dyDescent="0.35">
      <c r="A7" t="s">
        <v>6</v>
      </c>
      <c r="B7" t="s">
        <v>13</v>
      </c>
      <c r="C7" t="s">
        <v>17</v>
      </c>
      <c r="D7">
        <v>4786</v>
      </c>
      <c r="E7">
        <v>4</v>
      </c>
      <c r="I7" t="s">
        <v>18</v>
      </c>
    </row>
    <row r="8" spans="1:18" x14ac:dyDescent="0.35">
      <c r="A8" t="s">
        <v>5</v>
      </c>
      <c r="B8" t="s">
        <v>10</v>
      </c>
      <c r="C8" t="s">
        <v>17</v>
      </c>
      <c r="D8">
        <v>4441</v>
      </c>
      <c r="E8">
        <v>2</v>
      </c>
    </row>
    <row r="9" spans="1:18" x14ac:dyDescent="0.35">
      <c r="A9" t="s">
        <v>8</v>
      </c>
      <c r="B9" t="s">
        <v>13</v>
      </c>
      <c r="C9" t="s">
        <v>16</v>
      </c>
      <c r="D9">
        <v>5182</v>
      </c>
      <c r="E9">
        <v>4</v>
      </c>
      <c r="I9" t="s">
        <v>19</v>
      </c>
    </row>
    <row r="10" spans="1:18" x14ac:dyDescent="0.35">
      <c r="A10" t="s">
        <v>6</v>
      </c>
      <c r="B10" t="s">
        <v>10</v>
      </c>
      <c r="C10" t="s">
        <v>15</v>
      </c>
      <c r="D10">
        <v>4702</v>
      </c>
      <c r="E10">
        <v>1</v>
      </c>
      <c r="I10" t="s">
        <v>20</v>
      </c>
    </row>
    <row r="11" spans="1:18" x14ac:dyDescent="0.35">
      <c r="A11" t="s">
        <v>8</v>
      </c>
      <c r="B11" t="s">
        <v>12</v>
      </c>
      <c r="C11" t="s">
        <v>17</v>
      </c>
      <c r="D11">
        <v>4983</v>
      </c>
      <c r="E11">
        <v>4</v>
      </c>
      <c r="I11" t="s">
        <v>21</v>
      </c>
    </row>
    <row r="12" spans="1:18" x14ac:dyDescent="0.35">
      <c r="A12" t="s">
        <v>6</v>
      </c>
      <c r="B12" t="s">
        <v>10</v>
      </c>
      <c r="C12" t="s">
        <v>15</v>
      </c>
      <c r="D12">
        <v>4000</v>
      </c>
      <c r="E12">
        <v>2</v>
      </c>
      <c r="I12" t="s">
        <v>22</v>
      </c>
    </row>
    <row r="13" spans="1:18" ht="15" thickBot="1" x14ac:dyDescent="0.4">
      <c r="A13" t="s">
        <v>5</v>
      </c>
      <c r="B13" t="s">
        <v>12</v>
      </c>
      <c r="C13" t="s">
        <v>14</v>
      </c>
      <c r="D13">
        <v>5146</v>
      </c>
      <c r="E13">
        <v>4</v>
      </c>
      <c r="H13">
        <v>1</v>
      </c>
      <c r="I13" s="4" t="s">
        <v>23</v>
      </c>
      <c r="J13">
        <f>VAR(D2:D201)</f>
        <v>195641.86610552762</v>
      </c>
      <c r="N13" s="4"/>
      <c r="R13" s="4"/>
    </row>
    <row r="14" spans="1:18" x14ac:dyDescent="0.35">
      <c r="A14" t="s">
        <v>8</v>
      </c>
      <c r="B14" t="s">
        <v>11</v>
      </c>
      <c r="C14" t="s">
        <v>17</v>
      </c>
      <c r="D14">
        <v>4617</v>
      </c>
      <c r="E14">
        <v>5</v>
      </c>
      <c r="I14" s="4" t="s">
        <v>24</v>
      </c>
      <c r="J14">
        <f>STDEV(D2:D201)</f>
        <v>442.31421648589094</v>
      </c>
      <c r="N14" s="5"/>
      <c r="O14" s="2"/>
      <c r="P14" s="2"/>
      <c r="R14" s="4"/>
    </row>
    <row r="15" spans="1:18" x14ac:dyDescent="0.35">
      <c r="A15" t="s">
        <v>6</v>
      </c>
      <c r="B15" t="s">
        <v>13</v>
      </c>
      <c r="C15" t="s">
        <v>16</v>
      </c>
      <c r="D15">
        <v>4599</v>
      </c>
      <c r="E15">
        <v>2</v>
      </c>
      <c r="I15" s="4"/>
      <c r="N15" s="4"/>
      <c r="R15" s="4"/>
    </row>
    <row r="16" spans="1:18" ht="15" thickBot="1" x14ac:dyDescent="0.4">
      <c r="A16" t="s">
        <v>5</v>
      </c>
      <c r="B16" t="s">
        <v>12</v>
      </c>
      <c r="C16" t="s">
        <v>15</v>
      </c>
      <c r="D16">
        <v>4505</v>
      </c>
      <c r="E16">
        <v>3</v>
      </c>
      <c r="H16">
        <v>2</v>
      </c>
      <c r="I16" s="4" t="s">
        <v>25</v>
      </c>
      <c r="J16">
        <f>AVERAGEIF(B2:B201,"South",D2:D201)</f>
        <v>4678.2075471698117</v>
      </c>
      <c r="N16" s="6"/>
      <c r="O16" s="1"/>
      <c r="P16" s="1"/>
    </row>
    <row r="17" spans="1:17" x14ac:dyDescent="0.35">
      <c r="A17" t="s">
        <v>5</v>
      </c>
      <c r="B17" t="s">
        <v>10</v>
      </c>
      <c r="C17" t="s">
        <v>16</v>
      </c>
      <c r="D17">
        <v>5338</v>
      </c>
      <c r="E17">
        <v>5</v>
      </c>
      <c r="I17" s="4" t="s">
        <v>26</v>
      </c>
      <c r="J17">
        <f>AVERAGEIF(B2:B201,"North",D2:D201)</f>
        <v>4692.3809523809523</v>
      </c>
      <c r="N17" s="4"/>
    </row>
    <row r="18" spans="1:17" x14ac:dyDescent="0.35">
      <c r="A18" t="s">
        <v>9</v>
      </c>
      <c r="B18" t="s">
        <v>12</v>
      </c>
      <c r="C18" t="s">
        <v>16</v>
      </c>
      <c r="D18">
        <v>5031</v>
      </c>
      <c r="E18">
        <v>2</v>
      </c>
      <c r="I18" s="4"/>
      <c r="N18" s="4"/>
    </row>
    <row r="19" spans="1:17" ht="15" thickBot="1" x14ac:dyDescent="0.4">
      <c r="A19" t="s">
        <v>7</v>
      </c>
      <c r="B19" t="s">
        <v>12</v>
      </c>
      <c r="C19" t="s">
        <v>14</v>
      </c>
      <c r="D19">
        <v>5378</v>
      </c>
      <c r="E19">
        <v>5</v>
      </c>
      <c r="H19">
        <v>3</v>
      </c>
      <c r="I19" s="4" t="s">
        <v>28</v>
      </c>
      <c r="N19" s="4"/>
    </row>
    <row r="20" spans="1:17" x14ac:dyDescent="0.35">
      <c r="A20" t="s">
        <v>9</v>
      </c>
      <c r="B20" t="s">
        <v>12</v>
      </c>
      <c r="C20" t="s">
        <v>15</v>
      </c>
      <c r="D20">
        <v>5453</v>
      </c>
      <c r="E20">
        <v>3</v>
      </c>
      <c r="I20" s="5"/>
      <c r="J20" s="2" t="s">
        <v>27</v>
      </c>
      <c r="N20" s="4"/>
    </row>
    <row r="21" spans="1:17" ht="15" thickBot="1" x14ac:dyDescent="0.4">
      <c r="A21" t="s">
        <v>5</v>
      </c>
      <c r="B21" t="s">
        <v>12</v>
      </c>
      <c r="C21" t="s">
        <v>17</v>
      </c>
      <c r="D21">
        <v>4234</v>
      </c>
      <c r="E21">
        <v>5</v>
      </c>
      <c r="I21" s="6" t="s">
        <v>27</v>
      </c>
      <c r="J21" s="1">
        <f>VARP(Sheet1!$D$2:$D$201)</f>
        <v>194663.65677499998</v>
      </c>
      <c r="N21" s="4"/>
    </row>
    <row r="22" spans="1:17" x14ac:dyDescent="0.35">
      <c r="A22" t="s">
        <v>6</v>
      </c>
      <c r="B22" t="s">
        <v>12</v>
      </c>
      <c r="C22" t="s">
        <v>16</v>
      </c>
      <c r="D22">
        <v>4087</v>
      </c>
      <c r="E22">
        <v>2</v>
      </c>
      <c r="I22" s="4"/>
      <c r="N22" s="4"/>
      <c r="Q22" s="4"/>
    </row>
    <row r="23" spans="1:17" ht="15" thickBot="1" x14ac:dyDescent="0.4">
      <c r="A23" t="s">
        <v>8</v>
      </c>
      <c r="B23" t="s">
        <v>12</v>
      </c>
      <c r="C23" t="s">
        <v>15</v>
      </c>
      <c r="D23">
        <v>5044</v>
      </c>
      <c r="E23">
        <v>3</v>
      </c>
      <c r="H23">
        <v>4</v>
      </c>
      <c r="I23" s="4" t="s">
        <v>29</v>
      </c>
      <c r="N23" s="4"/>
      <c r="Q23" s="4"/>
    </row>
    <row r="24" spans="1:17" x14ac:dyDescent="0.35">
      <c r="A24" t="s">
        <v>8</v>
      </c>
      <c r="B24" t="s">
        <v>10</v>
      </c>
      <c r="C24" t="s">
        <v>14</v>
      </c>
      <c r="D24">
        <v>5466</v>
      </c>
      <c r="E24">
        <v>4</v>
      </c>
      <c r="I24" s="5"/>
      <c r="J24" s="2" t="s">
        <v>30</v>
      </c>
      <c r="K24" s="2" t="s">
        <v>31</v>
      </c>
      <c r="N24" s="4"/>
    </row>
    <row r="25" spans="1:17" x14ac:dyDescent="0.35">
      <c r="A25" t="s">
        <v>6</v>
      </c>
      <c r="B25" t="s">
        <v>13</v>
      </c>
      <c r="C25" t="s">
        <v>16</v>
      </c>
      <c r="D25">
        <v>5147</v>
      </c>
      <c r="E25">
        <v>5</v>
      </c>
      <c r="I25" s="4" t="s">
        <v>30</v>
      </c>
      <c r="J25">
        <v>1</v>
      </c>
    </row>
    <row r="26" spans="1:17" ht="15" thickBot="1" x14ac:dyDescent="0.4">
      <c r="A26" t="s">
        <v>6</v>
      </c>
      <c r="B26" t="s">
        <v>12</v>
      </c>
      <c r="C26" t="s">
        <v>14</v>
      </c>
      <c r="D26">
        <v>5362</v>
      </c>
      <c r="E26">
        <v>5</v>
      </c>
      <c r="I26" s="6" t="s">
        <v>32</v>
      </c>
      <c r="J26" s="1">
        <v>4.6024028266518399E-2</v>
      </c>
      <c r="K26" s="1">
        <v>1</v>
      </c>
    </row>
    <row r="27" spans="1:17" x14ac:dyDescent="0.35">
      <c r="A27" t="s">
        <v>7</v>
      </c>
      <c r="B27" t="s">
        <v>13</v>
      </c>
      <c r="C27" t="s">
        <v>17</v>
      </c>
      <c r="D27">
        <v>4040</v>
      </c>
      <c r="E27">
        <v>3</v>
      </c>
      <c r="I27" s="4"/>
    </row>
    <row r="28" spans="1:17" x14ac:dyDescent="0.35">
      <c r="A28" t="s">
        <v>8</v>
      </c>
      <c r="B28" t="s">
        <v>12</v>
      </c>
      <c r="C28" t="s">
        <v>14</v>
      </c>
      <c r="D28">
        <v>4808</v>
      </c>
      <c r="E28">
        <v>2</v>
      </c>
      <c r="H28">
        <v>5</v>
      </c>
      <c r="I28" s="4" t="s">
        <v>33</v>
      </c>
      <c r="J28">
        <f>AVERAGE(D2:D201)</f>
        <v>4698.3850000000002</v>
      </c>
    </row>
    <row r="29" spans="1:17" x14ac:dyDescent="0.35">
      <c r="A29" t="s">
        <v>9</v>
      </c>
      <c r="B29" t="s">
        <v>13</v>
      </c>
      <c r="C29" t="s">
        <v>14</v>
      </c>
      <c r="D29">
        <v>4267</v>
      </c>
      <c r="E29">
        <v>1</v>
      </c>
      <c r="I29" s="4" t="s">
        <v>24</v>
      </c>
      <c r="J29">
        <f>STDEV(D2:D201)</f>
        <v>442.31421648589094</v>
      </c>
    </row>
    <row r="30" spans="1:17" x14ac:dyDescent="0.35">
      <c r="A30" t="s">
        <v>7</v>
      </c>
      <c r="B30" t="s">
        <v>10</v>
      </c>
      <c r="C30" t="s">
        <v>17</v>
      </c>
      <c r="D30">
        <v>5275</v>
      </c>
      <c r="E30">
        <v>4</v>
      </c>
      <c r="I30" s="4" t="s">
        <v>34</v>
      </c>
      <c r="J30">
        <f>COUNT(D2:D201)</f>
        <v>200</v>
      </c>
    </row>
    <row r="31" spans="1:17" x14ac:dyDescent="0.35">
      <c r="A31" t="s">
        <v>7</v>
      </c>
      <c r="B31" t="s">
        <v>11</v>
      </c>
      <c r="C31" t="s">
        <v>17</v>
      </c>
      <c r="D31">
        <v>5072</v>
      </c>
      <c r="E31">
        <v>3</v>
      </c>
      <c r="I31" s="4"/>
    </row>
    <row r="32" spans="1:17" x14ac:dyDescent="0.35">
      <c r="A32" t="s">
        <v>5</v>
      </c>
      <c r="B32" t="s">
        <v>11</v>
      </c>
      <c r="C32" t="s">
        <v>17</v>
      </c>
      <c r="D32">
        <v>5065</v>
      </c>
      <c r="E32">
        <v>3</v>
      </c>
      <c r="I32" s="4" t="s">
        <v>36</v>
      </c>
      <c r="J32">
        <f>_xlfn.T.INV.2T(0.05,J30-1)</f>
        <v>1.9719565442517553</v>
      </c>
      <c r="L32" s="4" t="s">
        <v>38</v>
      </c>
      <c r="M32">
        <f>J29/SQRT(J30)</f>
        <v>31.276338189238807</v>
      </c>
    </row>
    <row r="33" spans="1:13" x14ac:dyDescent="0.35">
      <c r="A33" t="s">
        <v>9</v>
      </c>
      <c r="B33" t="s">
        <v>10</v>
      </c>
      <c r="C33" t="s">
        <v>17</v>
      </c>
      <c r="D33">
        <v>5061</v>
      </c>
      <c r="E33">
        <v>2</v>
      </c>
      <c r="I33" s="4" t="s">
        <v>37</v>
      </c>
      <c r="J33">
        <f>J32*(J29/SQRT(J30))</f>
        <v>61.675579772500555</v>
      </c>
      <c r="L33" s="4" t="s">
        <v>37</v>
      </c>
      <c r="M33">
        <f>J32*M32</f>
        <v>61.675579772500555</v>
      </c>
    </row>
    <row r="34" spans="1:13" x14ac:dyDescent="0.35">
      <c r="A34" t="s">
        <v>9</v>
      </c>
      <c r="B34" t="s">
        <v>12</v>
      </c>
      <c r="C34" t="s">
        <v>17</v>
      </c>
      <c r="D34">
        <v>4538</v>
      </c>
      <c r="E34">
        <v>2</v>
      </c>
      <c r="I34" s="4" t="s">
        <v>39</v>
      </c>
      <c r="J34">
        <f>J28-J33</f>
        <v>4636.7094202274993</v>
      </c>
      <c r="K34" t="s">
        <v>40</v>
      </c>
    </row>
    <row r="35" spans="1:13" x14ac:dyDescent="0.35">
      <c r="A35" t="s">
        <v>5</v>
      </c>
      <c r="B35" t="s">
        <v>10</v>
      </c>
      <c r="C35" t="s">
        <v>17</v>
      </c>
      <c r="D35">
        <v>4610</v>
      </c>
      <c r="E35">
        <v>2</v>
      </c>
      <c r="J35">
        <f>J28+J33</f>
        <v>4760.0605797725011</v>
      </c>
      <c r="K35" t="s">
        <v>41</v>
      </c>
    </row>
    <row r="36" spans="1:13" x14ac:dyDescent="0.35">
      <c r="A36" t="s">
        <v>5</v>
      </c>
      <c r="B36" t="s">
        <v>10</v>
      </c>
      <c r="C36" t="s">
        <v>15</v>
      </c>
      <c r="D36">
        <v>4319</v>
      </c>
      <c r="E36">
        <v>4</v>
      </c>
    </row>
    <row r="37" spans="1:13" x14ac:dyDescent="0.35">
      <c r="A37" t="s">
        <v>8</v>
      </c>
      <c r="B37" t="s">
        <v>12</v>
      </c>
      <c r="C37" t="s">
        <v>15</v>
      </c>
      <c r="D37">
        <v>5263</v>
      </c>
      <c r="E37">
        <v>3</v>
      </c>
    </row>
    <row r="38" spans="1:13" x14ac:dyDescent="0.35">
      <c r="A38" t="s">
        <v>9</v>
      </c>
      <c r="B38" t="s">
        <v>12</v>
      </c>
      <c r="C38" t="s">
        <v>15</v>
      </c>
      <c r="D38">
        <v>4962</v>
      </c>
      <c r="E38">
        <v>2</v>
      </c>
      <c r="I38" s="4"/>
    </row>
    <row r="39" spans="1:13" x14ac:dyDescent="0.35">
      <c r="A39" t="s">
        <v>9</v>
      </c>
      <c r="B39" t="s">
        <v>11</v>
      </c>
      <c r="C39" t="s">
        <v>16</v>
      </c>
      <c r="D39">
        <v>5473</v>
      </c>
      <c r="E39">
        <v>1</v>
      </c>
      <c r="I39" s="4"/>
    </row>
    <row r="40" spans="1:13" x14ac:dyDescent="0.35">
      <c r="A40" t="s">
        <v>7</v>
      </c>
      <c r="B40" t="s">
        <v>11</v>
      </c>
      <c r="C40" t="s">
        <v>17</v>
      </c>
      <c r="D40">
        <v>4708</v>
      </c>
      <c r="E40">
        <v>5</v>
      </c>
    </row>
    <row r="41" spans="1:13" x14ac:dyDescent="0.35">
      <c r="A41" t="s">
        <v>9</v>
      </c>
      <c r="B41" t="s">
        <v>10</v>
      </c>
      <c r="C41" t="s">
        <v>14</v>
      </c>
      <c r="D41">
        <v>5006</v>
      </c>
      <c r="E41">
        <v>5</v>
      </c>
    </row>
    <row r="42" spans="1:13" x14ac:dyDescent="0.35">
      <c r="A42" t="s">
        <v>6</v>
      </c>
      <c r="B42" t="s">
        <v>10</v>
      </c>
      <c r="C42" t="s">
        <v>14</v>
      </c>
      <c r="D42">
        <v>4056</v>
      </c>
      <c r="E42">
        <v>5</v>
      </c>
    </row>
    <row r="43" spans="1:13" x14ac:dyDescent="0.35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13" x14ac:dyDescent="0.35">
      <c r="A44" t="s">
        <v>5</v>
      </c>
      <c r="B44" t="s">
        <v>13</v>
      </c>
      <c r="C44" t="s">
        <v>17</v>
      </c>
      <c r="D44">
        <v>4107</v>
      </c>
      <c r="E44">
        <v>3</v>
      </c>
    </row>
    <row r="45" spans="1:13" x14ac:dyDescent="0.35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13" x14ac:dyDescent="0.35">
      <c r="A46" t="s">
        <v>9</v>
      </c>
      <c r="B46" t="s">
        <v>12</v>
      </c>
      <c r="C46" t="s">
        <v>15</v>
      </c>
      <c r="D46">
        <v>5106</v>
      </c>
      <c r="E46">
        <v>4</v>
      </c>
    </row>
    <row r="47" spans="1:13" x14ac:dyDescent="0.35">
      <c r="A47" t="s">
        <v>5</v>
      </c>
      <c r="B47" t="s">
        <v>12</v>
      </c>
      <c r="C47" t="s">
        <v>15</v>
      </c>
      <c r="D47">
        <v>4286</v>
      </c>
      <c r="E47">
        <v>3</v>
      </c>
    </row>
    <row r="48" spans="1:13" x14ac:dyDescent="0.35">
      <c r="A48" t="s">
        <v>7</v>
      </c>
      <c r="B48" t="s">
        <v>11</v>
      </c>
      <c r="C48" t="s">
        <v>15</v>
      </c>
      <c r="D48">
        <v>5430</v>
      </c>
      <c r="E48">
        <v>5</v>
      </c>
    </row>
    <row r="49" spans="1:5" x14ac:dyDescent="0.35">
      <c r="A49" t="s">
        <v>6</v>
      </c>
      <c r="B49" t="s">
        <v>13</v>
      </c>
      <c r="C49" t="s">
        <v>17</v>
      </c>
      <c r="D49">
        <v>4903</v>
      </c>
      <c r="E49">
        <v>3</v>
      </c>
    </row>
    <row r="50" spans="1:5" x14ac:dyDescent="0.35">
      <c r="A50" t="s">
        <v>9</v>
      </c>
      <c r="B50" t="s">
        <v>10</v>
      </c>
      <c r="C50" t="s">
        <v>17</v>
      </c>
      <c r="D50">
        <v>4823</v>
      </c>
      <c r="E50">
        <v>4</v>
      </c>
    </row>
    <row r="51" spans="1:5" x14ac:dyDescent="0.35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5" x14ac:dyDescent="0.35">
      <c r="A52" t="s">
        <v>7</v>
      </c>
      <c r="B52" t="s">
        <v>12</v>
      </c>
      <c r="C52" t="s">
        <v>17</v>
      </c>
      <c r="D52">
        <v>4236</v>
      </c>
      <c r="E52">
        <v>3</v>
      </c>
    </row>
    <row r="53" spans="1:5" x14ac:dyDescent="0.35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5" x14ac:dyDescent="0.35">
      <c r="A54" t="s">
        <v>9</v>
      </c>
      <c r="B54" t="s">
        <v>13</v>
      </c>
      <c r="C54" t="s">
        <v>16</v>
      </c>
      <c r="D54">
        <v>4362</v>
      </c>
      <c r="E54">
        <v>3</v>
      </c>
    </row>
    <row r="55" spans="1:5" x14ac:dyDescent="0.35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5" x14ac:dyDescent="0.35">
      <c r="A56" t="s">
        <v>9</v>
      </c>
      <c r="B56" t="s">
        <v>12</v>
      </c>
      <c r="C56" t="s">
        <v>17</v>
      </c>
      <c r="D56">
        <v>4691</v>
      </c>
      <c r="E56">
        <v>3</v>
      </c>
    </row>
    <row r="57" spans="1:5" x14ac:dyDescent="0.35">
      <c r="A57" t="s">
        <v>9</v>
      </c>
      <c r="B57" t="s">
        <v>11</v>
      </c>
      <c r="C57" t="s">
        <v>16</v>
      </c>
      <c r="D57">
        <v>5398</v>
      </c>
      <c r="E57">
        <v>3</v>
      </c>
    </row>
    <row r="58" spans="1:5" x14ac:dyDescent="0.35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5" x14ac:dyDescent="0.35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5" x14ac:dyDescent="0.35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5" x14ac:dyDescent="0.35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5" x14ac:dyDescent="0.35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5" x14ac:dyDescent="0.35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5" x14ac:dyDescent="0.35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35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35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35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35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35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35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35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35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35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35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35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35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35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35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35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35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35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35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35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35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35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35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35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35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35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35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35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35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35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35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35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35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35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35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35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35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35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35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35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35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35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35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35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35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35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35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35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35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35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35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35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35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35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35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35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35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35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35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35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35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35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35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35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35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35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35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35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35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35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35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35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35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35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35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35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35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35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35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35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35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35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35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35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35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35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35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35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35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35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35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35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35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35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35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35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35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35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35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35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35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35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35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35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35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35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35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35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35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35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35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35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35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35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35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35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35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35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35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35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35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35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35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35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35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35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35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35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35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35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35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35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35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35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35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35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35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35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Patel</dc:creator>
  <cp:lastModifiedBy>Neh patel</cp:lastModifiedBy>
  <dcterms:created xsi:type="dcterms:W3CDTF">2025-01-04T05:22:31Z</dcterms:created>
  <dcterms:modified xsi:type="dcterms:W3CDTF">2025-02-07T07:34:04Z</dcterms:modified>
</cp:coreProperties>
</file>