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apons - Ranged (rostovic)" sheetId="1" r:id="rId4"/>
    <sheet state="visible" name="Weapons - Melee (dakai)" sheetId="2" r:id="rId5"/>
    <sheet state="visible" name="Weapons - Mods (nokota)" sheetId="3" r:id="rId6"/>
    <sheet state="visible" name="Ammunitions (constitutional)" sheetId="4" r:id="rId7"/>
    <sheet state="visible" name="Hacks (edgenet)" sheetId="5" r:id="rId8"/>
    <sheet state="visible" name="Meds (medtech)" sheetId="6" r:id="rId9"/>
  </sheets>
  <definedNames>
    <definedName hidden="1" localSheetId="0" name="_xlnm._FilterDatabase">'Weapons - Ranged (rostovic)'!$A$1:$F$1001</definedName>
    <definedName hidden="1" localSheetId="1" name="_xlnm._FilterDatabase">'Weapons - Melee (dakai)'!$A$1:$F$1001</definedName>
    <definedName hidden="1" localSheetId="2" name="_xlnm._FilterDatabase">'Weapons - Mods (nokota)'!$B$1:$F$1000</definedName>
    <definedName hidden="1" localSheetId="3" name="_xlnm._FilterDatabase">'Ammunitions (constitutional)'!$A$1:$F$1000</definedName>
    <definedName hidden="1" localSheetId="4" name="_xlnm._FilterDatabase">'Hacks (edgenet)'!$A$1:$F$993</definedName>
    <definedName hidden="1" localSheetId="5" name="_xlnm._FilterDatabase">'Meds (medtech)'!$B$1:$F$989</definedName>
  </definedNames>
  <calcPr/>
</workbook>
</file>

<file path=xl/sharedStrings.xml><?xml version="1.0" encoding="utf-8"?>
<sst xmlns="http://schemas.openxmlformats.org/spreadsheetml/2006/main" count="2796" uniqueCount="729">
  <si>
    <t>TAG</t>
  </si>
  <si>
    <t>SLOT</t>
  </si>
  <si>
    <t>COMMAND</t>
  </si>
  <si>
    <t xml:space="preserve">NAME </t>
  </si>
  <si>
    <t>IDENTIFIER</t>
  </si>
  <si>
    <t>TIER</t>
  </si>
  <si>
    <t>PISTOL</t>
  </si>
  <si>
    <t>-</t>
  </si>
  <si>
    <t>Game.AddToInventory("Items.CommonChaoRecipe", 1)</t>
  </si>
  <si>
    <t>A-22B CHAO</t>
  </si>
  <si>
    <t>TIER 1</t>
  </si>
  <si>
    <t>SNIPER RIFLE</t>
  </si>
  <si>
    <t>Game.AddToInventory("Items.CommonAshuraRecipe", 1)</t>
  </si>
  <si>
    <t>ASHURA</t>
  </si>
  <si>
    <t>SHOTGUN</t>
  </si>
  <si>
    <t>Game.AddToInventory("Items.CommonCarnageRecipe", 1)</t>
  </si>
  <si>
    <t>CARNAGE</t>
  </si>
  <si>
    <t>Game.AddToInventory("Items.CommonCrusherRecipe", 1)</t>
  </si>
  <si>
    <t>CRUSHER</t>
  </si>
  <si>
    <t>ASSAULT RIFLE</t>
  </si>
  <si>
    <t>Game.AddToInventory("Items.CommonCopperheadRecipe", 1)</t>
  </si>
  <si>
    <t>D5 COPPERHEAD</t>
  </si>
  <si>
    <t>Game.AddToInventory("Items.CommonSidewinderRecipe", 1)</t>
  </si>
  <si>
    <t>D5 SIDEWINDER</t>
  </si>
  <si>
    <t>1.5 PATCH</t>
  </si>
  <si>
    <t>Game.AddToInventory("Items.CommonUmbraRecipe", 1)</t>
  </si>
  <si>
    <t>DA8 UMBRA</t>
  </si>
  <si>
    <t>DB SHOTGUN</t>
  </si>
  <si>
    <t>Game.AddToInventory("Items.CommonSataraRecipe", 1)</t>
  </si>
  <si>
    <t>DB-2 SATARA</t>
  </si>
  <si>
    <t>Game.AddToInventory("Items.CommonTesteraRecipe", 1)</t>
  </si>
  <si>
    <t>DB-2 TESTERA</t>
  </si>
  <si>
    <t>Game.AddToInventory("Items.CommonIglaRecipe", 1)</t>
  </si>
  <si>
    <t>DB-4 IGLA</t>
  </si>
  <si>
    <t>Game.AddToInventory("Items.CommonPalicaRecipe", 1)</t>
  </si>
  <si>
    <t>DB-4 PALICA</t>
  </si>
  <si>
    <t>REVOLVER</t>
  </si>
  <si>
    <t>Game.AddToInventory("Items.CommonQuasarRecipe", 1)</t>
  </si>
  <si>
    <t>DR12 QUASAR</t>
  </si>
  <si>
    <t>Game.AddToInventory("Items.CommonNovaRecipe", 1)</t>
  </si>
  <si>
    <t>DR5 NOVA</t>
  </si>
  <si>
    <t>SMG</t>
  </si>
  <si>
    <t>Game.AddToInventory("Items.CommonPulsarRecipe", 1)</t>
  </si>
  <si>
    <t>DS1 PULSAR</t>
  </si>
  <si>
    <t>Game.AddToInventory("Items.CommonDianRecipe", 1)</t>
  </si>
  <si>
    <t>G-58 DIAN</t>
  </si>
  <si>
    <t>1.6 PATCH</t>
  </si>
  <si>
    <t>Game.AddToInventory("Items.CommonGuillotineRecipe", 1)</t>
  </si>
  <si>
    <t>GUILLOTINE</t>
  </si>
  <si>
    <t>2.0 PATCH</t>
  </si>
  <si>
    <t>Game.AddToInventory("Items.CommonGritRecipe", 1)</t>
  </si>
  <si>
    <t>HA-4 GRIT</t>
  </si>
  <si>
    <t>Game.AddToInventory("Items.CommonYukimuraRecipe", 1)</t>
  </si>
  <si>
    <t>HJKE-11 YUKIMURA</t>
  </si>
  <si>
    <t>Game.AddToInventory("Items.CommonMasamuneRecipe", 1)</t>
  </si>
  <si>
    <t>HJSH-18 MASAMUNE</t>
  </si>
  <si>
    <t>Game.AddToInventory("Items.CommonKenshinRecipe", 1)</t>
  </si>
  <si>
    <t>JKE-X2 KENSHIN</t>
  </si>
  <si>
    <t>Game.AddToInventory("Items.CommonKappaRecipe", 1)</t>
  </si>
  <si>
    <t>KAPPA</t>
  </si>
  <si>
    <t>Game.AddToInventory("Items.CommonKyubiRecipe", 1)</t>
  </si>
  <si>
    <t>KYUBI</t>
  </si>
  <si>
    <t>Game.AddToInventory("Items.CommonZhuoRecipe", 1)</t>
  </si>
  <si>
    <t>L-69 ZHUO</t>
  </si>
  <si>
    <t>Game.AddToInventory("Items.CommonLibertyRecipe", 1)</t>
  </si>
  <si>
    <t>LIBERTY</t>
  </si>
  <si>
    <t>Game.AddToInventory("Items.CommonLexingtonRecipe", 1)</t>
  </si>
  <si>
    <t>M-10AF LEXINGTON</t>
  </si>
  <si>
    <t>PRECISION RIFLE</t>
  </si>
  <si>
    <t>Game.AddToInventory("Items.CommonAchillesRecipe", 1)</t>
  </si>
  <si>
    <t>M-179E ACHILLES</t>
  </si>
  <si>
    <t>Game.AddToInventory("Items.CommonOmahaRecipe", 1)</t>
  </si>
  <si>
    <t>M-76E OMAHA</t>
  </si>
  <si>
    <t>Game.AddToInventory("Items.CommonTacticianRecipe", 1)</t>
  </si>
  <si>
    <t>M2038 TACTICIAN</t>
  </si>
  <si>
    <t>LMG</t>
  </si>
  <si>
    <t>Game.AddToInventory("Items.CommonDefenderRecipe", 1)</t>
  </si>
  <si>
    <t>M2067 DEFENDER</t>
  </si>
  <si>
    <t>Game.AddToInventory("Items.CommonSaratogaRecipe", 1)</t>
  </si>
  <si>
    <t>M221 SARATOGA</t>
  </si>
  <si>
    <t>Game.AddToInventory("Items.CommonAjaxRecipe", 1)</t>
  </si>
  <si>
    <t>M251S AJAX</t>
  </si>
  <si>
    <t>Game.AddToInventory("Items.CommonMA70Recipe", 1)</t>
  </si>
  <si>
    <t>MA70 HB</t>
  </si>
  <si>
    <t>Game.AddToInventory("Items.CommonMetelRecipe", 1)</t>
  </si>
  <si>
    <t>METEL</t>
  </si>
  <si>
    <t>Game.AddToInventory("Items.CommonTiconRecipe", 1)</t>
  </si>
  <si>
    <t>MILITECH TICON</t>
  </si>
  <si>
    <t>Game.AddToInventory("Items.CommonNekomataRecipe", 1)</t>
  </si>
  <si>
    <t>NEKOMATA</t>
  </si>
  <si>
    <t>Game.AddToInventory("Items.CommonNueRecipe", 1)</t>
  </si>
  <si>
    <t>NUE</t>
  </si>
  <si>
    <t>Game.AddToInventory("Items.CommonOvertureRecipe", 1)</t>
  </si>
  <si>
    <t>OVERTURE</t>
  </si>
  <si>
    <t>Game.AddToInventory("Items.CommonBuryaRecipe", 1)</t>
  </si>
  <si>
    <t>RT-46 BURYA</t>
  </si>
  <si>
    <t>Game.AddToInventory("Items.CommonSenkohRecipe", 1)</t>
  </si>
  <si>
    <t>SENKOH LX</t>
  </si>
  <si>
    <t>Game.AddToInventory("Items.CommonSor22Recipe", 1)</t>
  </si>
  <si>
    <t>SOR-22</t>
  </si>
  <si>
    <t>Game.AddToInventory("Items.CommonGradRecipe", 1)</t>
  </si>
  <si>
    <t>SPT32 GRAD</t>
  </si>
  <si>
    <t>Game.AddToInventory("Items.CommonShingenRecipe", 1)</t>
  </si>
  <si>
    <t>TKI-20 SHINGEN</t>
  </si>
  <si>
    <t>Game.AddToInventory("Items.CommonUnityRecipe", 1)</t>
  </si>
  <si>
    <t>UNITY</t>
  </si>
  <si>
    <t>Game.AddToInventory("Items.CommonPozharRecipe", 1)</t>
  </si>
  <si>
    <t>VST-37 POZHAR</t>
  </si>
  <si>
    <t>Game.AddToInventory("Items.CommonWardenRecipe", 1)</t>
  </si>
  <si>
    <t>WARDEN</t>
  </si>
  <si>
    <t>Game.AddToInventory("Items.UncommonChaoRecipe", 1)</t>
  </si>
  <si>
    <t>TIER 2</t>
  </si>
  <si>
    <t>Game.AddToInventory("Items.UncommonAshuraRecipe", 1)</t>
  </si>
  <si>
    <t>Game.AddToInventory("Items.UncommonCarnageRecipe", 1)</t>
  </si>
  <si>
    <t>Game.AddToInventory("Items.UncommonCrusherRecipe", 1)</t>
  </si>
  <si>
    <t>Game.AddToInventory("Items.UncommonCopperheadRecipe", 1)</t>
  </si>
  <si>
    <t>Game.AddToInventory("Items.UncommonSidewinderRecipe", 1)</t>
  </si>
  <si>
    <t>Game.AddToInventory("Items.UncommonUmbraRecipe", 1)</t>
  </si>
  <si>
    <t>Game.AddToInventory("Items.UncommonSataraRecipe", 1)</t>
  </si>
  <si>
    <t>Game.AddToInventory("Items.UncommonTesteraRecipe", 1)</t>
  </si>
  <si>
    <t>Game.AddToInventory("Items.UncommonIglaRecipe", 1)</t>
  </si>
  <si>
    <t>Game.AddToInventory("Items.UncommonPalicaRecipe", 1)</t>
  </si>
  <si>
    <t>Game.AddToInventory("Items.UncommonQuasarRecipe", 1)</t>
  </si>
  <si>
    <t>Game.AddToInventory("Items.UncommonNovaRecipe", 1)</t>
  </si>
  <si>
    <t>Game.AddToInventory("Items.UncommonPulsarRecipe", 1)</t>
  </si>
  <si>
    <t>Game.AddToInventory("Items.UncommonDianRecipe", 1)</t>
  </si>
  <si>
    <t>Game.AddToInventory("Items.UncommonGuillotineRecipe", 1)</t>
  </si>
  <si>
    <t>Game.AddToInventory("Items.UncommonGritRecipe", 1)</t>
  </si>
  <si>
    <t>Game.AddToInventory("Items.UncommonYukimuraRecipe", 1)</t>
  </si>
  <si>
    <t>Game.AddToInventory("Items.UncommonMasamuneRecipe", 1)</t>
  </si>
  <si>
    <t>Game.AddToInventory("Items.UncommonKenshinRecipe", 1)</t>
  </si>
  <si>
    <t>Game.AddToInventory("Items.UncommonKappaRecipe", 1)</t>
  </si>
  <si>
    <t>Game.AddToInventory("Items.UncommonKyubiRecipe", 1)</t>
  </si>
  <si>
    <t>Game.AddToInventory("Items.UncommonZhuoRecipe", 1)</t>
  </si>
  <si>
    <t>Game.AddToInventory("Items.UncommonLibertyRecipe", 1)</t>
  </si>
  <si>
    <t>Game.AddToInventory("Items.UncommonLexingtonRecipe", 1)</t>
  </si>
  <si>
    <t>Game.AddToInventory("Items.UncommonAchillesRecipe", 1)</t>
  </si>
  <si>
    <t>Game.AddToInventory("Items.UncommonOmahaRecipe", 1)</t>
  </si>
  <si>
    <t>Game.AddToInventory("Items.UncommonTacticianRecipe", 1)</t>
  </si>
  <si>
    <t>Game.AddToInventory("Items.UncommonDefenderRecipe", 1)</t>
  </si>
  <si>
    <t>Game.AddToInventory("Items.UncommonSaratogaRecipe", 1)</t>
  </si>
  <si>
    <t>Game.AddToInventory("Items.UncommonAjaxRecipe", 1)</t>
  </si>
  <si>
    <t>Game.AddToInventory("Items.UncommonMA70Recipe", 1)</t>
  </si>
  <si>
    <t>Game.AddToInventory("Items.UncommonMetelRecipe", 1)</t>
  </si>
  <si>
    <t>Game.AddToInventory("Items.UncommonTiconRecipe", 1)</t>
  </si>
  <si>
    <t>Game.AddToInventory("Items.UncommonNekomataRecipe", 1)</t>
  </si>
  <si>
    <t>Game.AddToInventory("Items.UncommonNueRecipe", 1)</t>
  </si>
  <si>
    <t>Game.AddToInventory("Items.UncommonOvertureRecipe", 1)</t>
  </si>
  <si>
    <t>Game.AddToInventory("Items.UncommonBuryaRecipe", 1)</t>
  </si>
  <si>
    <t>Game.AddToInventory("Items.UncommonSenkohRecipe", 1)</t>
  </si>
  <si>
    <t>Game.AddToInventory("Items.UncommonSor22Recipe", 1)</t>
  </si>
  <si>
    <t>Game.AddToInventory("Items.UncommonGradRecipe", 1)</t>
  </si>
  <si>
    <t>Game.AddToInventory("Items.UncommonShingenRecipe", 1)</t>
  </si>
  <si>
    <t>Game.AddToInventory("Items.UncommonUnityRecipe", 1)</t>
  </si>
  <si>
    <t>Game.AddToInventory("Items.UncommonPozharRecipe", 1)</t>
  </si>
  <si>
    <t>Game.AddToInventory("Items.UncommonWardenRecipe", 1)</t>
  </si>
  <si>
    <t>Game.AddToInventory("Items.RareChaoRecipe", 1)</t>
  </si>
  <si>
    <t>TIER 3</t>
  </si>
  <si>
    <t>Game.AddToInventory("Items.RareAshuraRecipe", 1)</t>
  </si>
  <si>
    <t>Game.AddToInventory("Items.RareCarnageRecipe", 1)</t>
  </si>
  <si>
    <t>Game.AddToInventory("Items.RareCrusherRecipe", 1)</t>
  </si>
  <si>
    <t>Game.AddToInventory("Items.RareCopperheadRecipe", 1)</t>
  </si>
  <si>
    <t>Game.AddToInventory("Items.RareSidewinderRecipe", 1)</t>
  </si>
  <si>
    <t>Game.AddToInventory("Items.RareUmbraRecipe", 1)</t>
  </si>
  <si>
    <t>Game.AddToInventory("Items.RareSataraRecipe", 1)</t>
  </si>
  <si>
    <t>Game.AddToInventory("Items.RareTesteraRecipe", 1)</t>
  </si>
  <si>
    <t>Game.AddToInventory("Items.RareIglaRecipe", 1)</t>
  </si>
  <si>
    <t>Game.AddToInventory("Items.RarePalicaRecipe", 1)</t>
  </si>
  <si>
    <t>Game.AddToInventory("Items.RareQuasarRecipe", 1)</t>
  </si>
  <si>
    <t>Game.AddToInventory("Items.RareNovaRecipe", 1)</t>
  </si>
  <si>
    <t>Game.AddToInventory("Items.RarePulsarRecipe", 1)</t>
  </si>
  <si>
    <t>Game.AddToInventory("Items.RareDianRecipe", 1)</t>
  </si>
  <si>
    <t>Game.AddToInventory("Items.RareGuillotineRecipe", 1)</t>
  </si>
  <si>
    <t>Game.AddToInventory("Items.RareGritRecipe", 1)</t>
  </si>
  <si>
    <t>Game.AddToInventory("Items.RareYukimuraRecipe", 1)</t>
  </si>
  <si>
    <t>Game.AddToInventory("Items.RareMasamuneRecipe", 1)</t>
  </si>
  <si>
    <t>Game.AddToInventory("Items.RareKenshinRecipe", 1)</t>
  </si>
  <si>
    <t>Game.AddToInventory("Items.RareKappaRecipe", 1)</t>
  </si>
  <si>
    <t>Game.AddToInventory("Items.RareKyubiRecipe", 1)</t>
  </si>
  <si>
    <t>Game.AddToInventory("Items.RareZhuoRecipe", 1)</t>
  </si>
  <si>
    <t>Game.AddToInventory("Items.RareLibertyRecipe", 1)</t>
  </si>
  <si>
    <t>Game.AddToInventory("Items.RareLexingtonRecipe", 1)</t>
  </si>
  <si>
    <t>Game.AddToInventory("Items.RareAchillesRecipe", 1)</t>
  </si>
  <si>
    <t>Game.AddToInventory("Items.RareOmahaRecipe", 1)</t>
  </si>
  <si>
    <t>Game.AddToInventory("Items.RareTacticianRecipe", 1)</t>
  </si>
  <si>
    <t>Game.AddToInventory("Items.RareDefenderRecipe", 1)</t>
  </si>
  <si>
    <t>Game.AddToInventory("Items.RareSaratogaRecipe", 1)</t>
  </si>
  <si>
    <t>Game.AddToInventory("Items.RareAjaxRecipe", 1)</t>
  </si>
  <si>
    <t>Game.AddToInventory("Items.RareMA70Recipe", 1)</t>
  </si>
  <si>
    <t>Game.AddToInventory("Items.RareMetelRecipe", 1)</t>
  </si>
  <si>
    <t>Game.AddToInventory("Items.RareTiconRecipe", 1)</t>
  </si>
  <si>
    <t>Game.AddToInventory("Items.RareNekomataRecipe", 1)</t>
  </si>
  <si>
    <t>Game.AddToInventory("Items.RareNueRecipe", 1)</t>
  </si>
  <si>
    <t>Game.AddToInventory("Items.RareOvertureRecipe", 1)</t>
  </si>
  <si>
    <t>Game.AddToInventory("Items.RareBuryaRecipe", 1)</t>
  </si>
  <si>
    <t>Game.AddToInventory("Items.RareSenkohRecipe", 1)</t>
  </si>
  <si>
    <t>Game.AddToInventory("Items.RareSor22Recipe", 1)</t>
  </si>
  <si>
    <t>Game.AddToInventory("Items.RareGradRecipe", 1)</t>
  </si>
  <si>
    <t>Game.AddToInventory("Items.RareShingenRecipe", 1)</t>
  </si>
  <si>
    <t>Game.AddToInventory("Items.RareUnityRecipe", 1)</t>
  </si>
  <si>
    <t>Game.AddToInventory("Items.RarePozharRecipe", 1)</t>
  </si>
  <si>
    <t>Game.AddToInventory("Items.RareWardenRecipe", 1)</t>
  </si>
  <si>
    <t>Game.AddToInventory("Items.EpicChaoRecipe", 1)</t>
  </si>
  <si>
    <t>TIER 4</t>
  </si>
  <si>
    <t>Game.AddToInventory("Items.EpicAshuraRecipe", 1)</t>
  </si>
  <si>
    <t>Game.AddToInventory("Items.EpicCarnageRecipe", 1)</t>
  </si>
  <si>
    <t>Game.AddToInventory("Items.EpicCrusherRecipe", 1)</t>
  </si>
  <si>
    <t>Game.AddToInventory("Items.EpicCopperheadRecipe", 1)</t>
  </si>
  <si>
    <t>Game.AddToInventory("Items.EpicSidewinderRecipe", 1)</t>
  </si>
  <si>
    <t>Game.AddToInventory("Items.EpicUmbraRecipe", 1)</t>
  </si>
  <si>
    <t>Game.AddToInventory("Items.EpicSataraRecipe", 1)</t>
  </si>
  <si>
    <t>Game.AddToInventory("Items.EpicTesteraRecipe", 1)</t>
  </si>
  <si>
    <t>Game.AddToInventory("Items.EpicIglaRecipe", 1)</t>
  </si>
  <si>
    <t>Game.AddToInventory("Items.EpicPalicaRecipe", 1)</t>
  </si>
  <si>
    <t>Game.AddToInventory("Items.EpicQuasarRecipe", 1)</t>
  </si>
  <si>
    <t>Game.AddToInventory("Items.EpicNovaRecipe", 1)</t>
  </si>
  <si>
    <t>Game.AddToInventory("Items.EpicPulsarRecipe", 1)</t>
  </si>
  <si>
    <t>Game.AddToInventory("Items.EpicDianRecipe", 1)</t>
  </si>
  <si>
    <t>Game.AddToInventory("Items.EpicGuillotineRecipe", 1)</t>
  </si>
  <si>
    <t>Game.AddToInventory("Items.EpicGritRecipe", 1)</t>
  </si>
  <si>
    <t>Game.AddToInventory("Items.EpicYukimuraRecipe", 1)</t>
  </si>
  <si>
    <t>Game.AddToInventory("Items.EpicMasamuneRecipe", 1)</t>
  </si>
  <si>
    <t>Game.AddToInventory("Items.EpicKenshinRecipe", 1)</t>
  </si>
  <si>
    <t>Game.AddToInventory("Items.EpicKappaRecipe", 1)</t>
  </si>
  <si>
    <t>Game.AddToInventory("Items.EpicKyubiRecipe", 1)</t>
  </si>
  <si>
    <t>Game.AddToInventory("Items.EpicZhuoRecipe", 1)</t>
  </si>
  <si>
    <t>Game.AddToInventory("Items.EpicLibertyRecipe", 1)</t>
  </si>
  <si>
    <t>Game.AddToInventory("Items.EpicLexingtonRecipe", 1)</t>
  </si>
  <si>
    <t>Game.AddToInventory("Items.EpicAchillesRecipe", 1)</t>
  </si>
  <si>
    <t>Game.AddToInventory("Items.EpicOmahaRecipe", 1)</t>
  </si>
  <si>
    <t>Game.AddToInventory("Items.EpicTacticianRecipe", 1)</t>
  </si>
  <si>
    <t>Game.AddToInventory("Items.EpicDefenderRecipe", 1)</t>
  </si>
  <si>
    <t>Game.AddToInventory("Items.EpicSaratogaRecipe", 1)</t>
  </si>
  <si>
    <t>Game.AddToInventory("Items.EpicAjaxRecipe", 1)</t>
  </si>
  <si>
    <t>Game.AddToInventory("Items.EpicMA70Recipe", 1)</t>
  </si>
  <si>
    <t>Game.AddToInventory("Items.EpicMetelRecipe", 1)</t>
  </si>
  <si>
    <t>Game.AddToInventory("Items.EpicTiconRecipe", 1)</t>
  </si>
  <si>
    <t>Game.AddToInventory("Items.EpicNekomataRecipe", 1)</t>
  </si>
  <si>
    <t>Game.AddToInventory("Items.EpicNueRecipe", 1)</t>
  </si>
  <si>
    <t>Game.AddToInventory("Items.EpicOvertureRecipe", 1)</t>
  </si>
  <si>
    <t>Game.AddToInventory("Items.EpicBuryaRecipe", 1)</t>
  </si>
  <si>
    <t>Game.AddToInventory("Items.EpicSenkohRecipe", 1)</t>
  </si>
  <si>
    <t>Game.AddToInventory("Items.EpicSor22Recipe", 1)</t>
  </si>
  <si>
    <t>Game.AddToInventory("Items.EpicGradRecipe", 1)</t>
  </si>
  <si>
    <t>Game.AddToInventory("Items.EpicShingenRecipe", 1)</t>
  </si>
  <si>
    <t>Game.AddToInventory("Items.EpicUnityRecipe", 1)</t>
  </si>
  <si>
    <t>Game.AddToInventory("Items.EpicPozharRecipe", 1)</t>
  </si>
  <si>
    <t>Game.AddToInventory("Items.EpicWardenRecipe", 1)</t>
  </si>
  <si>
    <t>Game.AddToInventory("Items.LegendaryChaoRecipe", 1)</t>
  </si>
  <si>
    <t>TIER 5</t>
  </si>
  <si>
    <t>Game.AddToInventory("Items.LegendaryAshuraRecipe", 1)</t>
  </si>
  <si>
    <t>Game.AddToInventory("Items.LegendaryCarnageRecipe", 1)</t>
  </si>
  <si>
    <t>Game.AddToInventory("Items.LegendaryCrusherRecipe", 1)</t>
  </si>
  <si>
    <t>Game.AddToInventory("Items.LegendaryCopperheadRecipe", 1)</t>
  </si>
  <si>
    <t>Game.AddToInventory("Items.LegendarySidewinderRecipe", 1)</t>
  </si>
  <si>
    <t>Game.AddToInventory("Items.LegendaryUmbraRecipe", 1)</t>
  </si>
  <si>
    <t>Game.AddToInventory("Items.LegendarySataraRecipe", 1)</t>
  </si>
  <si>
    <t>Game.AddToInventory("Items.LegendaryTesteraRecipe", 1)</t>
  </si>
  <si>
    <t>Game.AddToInventory("Items.LegendaryIglaRecipe", 1)</t>
  </si>
  <si>
    <t>Game.AddToInventory("Items.LegendaryPalicaRecipe", 1)</t>
  </si>
  <si>
    <t>Game.AddToInventory("Items.LegendaryQuasarRecipe", 1)</t>
  </si>
  <si>
    <t>Game.AddToInventory("Items.LegendaryNovaRecipe", 1)</t>
  </si>
  <si>
    <t>Game.AddToInventory("Items.LegendaryPulsarRecipe", 1)</t>
  </si>
  <si>
    <t>Game.AddToInventory("Items.LegendaryDianRecipe", 1)</t>
  </si>
  <si>
    <t>Game.AddToInventory("Items.LegendaryGuillotineRecipe", 1)</t>
  </si>
  <si>
    <t>Game.AddToInventory("Items.LegendaryGritRecipe", 1)</t>
  </si>
  <si>
    <t>Game.AddToInventory("Items.LegendaryYukimuraRecipe", 1)</t>
  </si>
  <si>
    <t>Game.AddToInventory("Items.LegendaryMasamuneRecipe", 1)</t>
  </si>
  <si>
    <t>Game.AddToInventory("Items.LegendaryKenshinRecipe", 1)</t>
  </si>
  <si>
    <t>Game.AddToInventory("Items.LegendaryKappaRecipe", 1)</t>
  </si>
  <si>
    <t>Game.AddToInventory("Items.LegendaryKyubiRecipe", 1)</t>
  </si>
  <si>
    <t>Game.AddToInventory("Items.LegendaryZhuoRecipe", 1)</t>
  </si>
  <si>
    <t>Game.AddToInventory("Items.LegendaryLibertyRecipe", 1)</t>
  </si>
  <si>
    <t>Game.AddToInventory("Items.LegendaryLexingtonRecipe", 1)</t>
  </si>
  <si>
    <t>Game.AddToInventory("Items.LegendaryAchillesRecipe", 1)</t>
  </si>
  <si>
    <t>Game.AddToInventory("Items.LegendaryOmahaRecipe", 1)</t>
  </si>
  <si>
    <t>Game.AddToInventory("Items.LegendaryTacticianRecipe", 1)</t>
  </si>
  <si>
    <t>Game.AddToInventory("Items.LegendaryDefenderRecipe", 1)</t>
  </si>
  <si>
    <t>Game.AddToInventory("Items.LegendarySaratogaRecipe", 1)</t>
  </si>
  <si>
    <t>Game.AddToInventory("Items.LegendaryAjaxRecipe", 1)</t>
  </si>
  <si>
    <t>Game.AddToInventory("Items.LegendaryMA70Recipe", 1)</t>
  </si>
  <si>
    <t>Game.AddToInventory("Items.LegendaryMetelRecipe", 1)</t>
  </si>
  <si>
    <t>Game.AddToInventory("Items.LegendaryTiconRecipe", 1)</t>
  </si>
  <si>
    <t>Game.AddToInventory("Items.LegendaryNekomataRecipe", 1)</t>
  </si>
  <si>
    <t>Game.AddToInventory("Items.LegendaryNueRecipe", 1)</t>
  </si>
  <si>
    <t>Game.AddToInventory("Items.LegendaryOvertureRecipe", 1)</t>
  </si>
  <si>
    <t>Game.AddToInventory("Items.LegendaryBuryaRecipe", 1)</t>
  </si>
  <si>
    <t>Game.AddToInventory("Items.LegendarySenkohRecipe", 1)</t>
  </si>
  <si>
    <t>Game.AddToInventory("Items.LegendarySor22Recipe", 1)</t>
  </si>
  <si>
    <t>Game.AddToInventory("Items.LegendaryGradRecipe", 1)</t>
  </si>
  <si>
    <t>Game.AddToInventory("Items.LegendaryShingenRecipe", 1)</t>
  </si>
  <si>
    <t>Game.AddToInventory("Items.LegendaryUnityRecipe", 1)</t>
  </si>
  <si>
    <t>Game.AddToInventory("Items.LegendaryPozharRecipe", 1)</t>
  </si>
  <si>
    <t>Game.AddToInventory("Items.LegendaryWardenRecipe", 1)</t>
  </si>
  <si>
    <t>BLUNT</t>
  </si>
  <si>
    <t>Game.AddToInventory("Items.CommonBatonAlphaRecipe", 1)</t>
  </si>
  <si>
    <t>ELECTRIC BATON ALPHA</t>
  </si>
  <si>
    <t>Game.AddToInventory("Items.CommonBatonBetaRecipe", 1)</t>
  </si>
  <si>
    <t>ELECTRIC BATON BETA</t>
  </si>
  <si>
    <t>Game.AddToInventory("Items.CommonBatonGammaRecipe", 1)</t>
  </si>
  <si>
    <t>ELECTRIC BATON GAMMA</t>
  </si>
  <si>
    <t>Game.AddToInventory("Items.CommonBatRecipe", 1)</t>
  </si>
  <si>
    <t>BASEBALL BAT</t>
  </si>
  <si>
    <t>BLADE</t>
  </si>
  <si>
    <t>Game.AddToInventory("Items.CommonChainswordRecipe", 1)</t>
  </si>
  <si>
    <t>CUT-O-MATIC</t>
  </si>
  <si>
    <t>Game.AddToInventory("Items.CommonChefsKnifeRecipe", 1)</t>
  </si>
  <si>
    <t>CHEF'S KNIFE</t>
  </si>
  <si>
    <t>Game.AddToInventory("Items.CommonCrowbarRecipe", 1)</t>
  </si>
  <si>
    <t>CROWBAR</t>
  </si>
  <si>
    <t>Game.AddToInventory("Items.CommonFangedAxeRecipe", 1)</t>
  </si>
  <si>
    <t>CLAW</t>
  </si>
  <si>
    <t>Game.AddToInventory("Items.CommonHammerRecipe", 1)</t>
  </si>
  <si>
    <t>HAMMER</t>
  </si>
  <si>
    <t>Game.AddToInventory("Items.CommonIronPipeRecipe", 1)</t>
  </si>
  <si>
    <t>STEEL PIPE</t>
  </si>
  <si>
    <t>Game.AddToInventory("Items.CommonKanaboRecipe", 1)</t>
  </si>
  <si>
    <t>KANABO</t>
  </si>
  <si>
    <t>Game.AddToInventory("Items.CommonKatanaMilitaryRecipe", 1)</t>
  </si>
  <si>
    <t>KATANA [MIILITARY TEXTURE]</t>
  </si>
  <si>
    <t>Game.AddToInventory("Items.CommonKatanaRecipe", 1)</t>
  </si>
  <si>
    <t>KATANA</t>
  </si>
  <si>
    <t>Game.AddToInventory("Items.CommonKnifeRecipe", 1)</t>
  </si>
  <si>
    <t>KNIFE</t>
  </si>
  <si>
    <t>Game.AddToInventory("Items.CommonKukriRecipe", 1)</t>
  </si>
  <si>
    <t>KUKRI</t>
  </si>
  <si>
    <t>Game.AddToInventory("Items.CommonMacheteBorgRecipe", 1)</t>
  </si>
  <si>
    <t>RAZOR</t>
  </si>
  <si>
    <t>Game.AddToInventory("Items.CommonMacheteRecipe", 1)</t>
  </si>
  <si>
    <t>MACHETE</t>
  </si>
  <si>
    <t>Game.AddToInventory("Items.CommonNeurotoxinKnifeRecipe", 1)</t>
  </si>
  <si>
    <t>NEUROTOXIN KNIFE</t>
  </si>
  <si>
    <t>Game.AddToInventory("Items.CommonPunkKnifeRecipe", 1)</t>
  </si>
  <si>
    <t>PUNKNIFE</t>
  </si>
  <si>
    <t>Game.AddToInventory("Items.CommonTantoRecipe", 1)</t>
  </si>
  <si>
    <t>TANTO</t>
  </si>
  <si>
    <t>Game.AddToInventory("Items.CommonTireIronRecipe", 1)</t>
  </si>
  <si>
    <t>THE IRON</t>
  </si>
  <si>
    <t>Game.AddToInventory("Items.CommonTomahawkRecipe", 1)</t>
  </si>
  <si>
    <t>TOMAHAWK</t>
  </si>
  <si>
    <t>Game.AddToInventory("Items.UncommonBatonBetaRecipe", 1)</t>
  </si>
  <si>
    <t>Game.AddToInventory("Items.UncommonBatonGammaRecipe", 1)</t>
  </si>
  <si>
    <t>Game.AddToInventory("Items.UncommonBatonRecipe", 1)</t>
  </si>
  <si>
    <t>Game.AddToInventory("Items.UncommonBatRecipe", 1)</t>
  </si>
  <si>
    <t>Game.AddToInventory("Items.UncommonChainswordRecipe", 1)</t>
  </si>
  <si>
    <t>Game.AddToInventory("Items.UncommonChefsKnifeRecipe", 1)</t>
  </si>
  <si>
    <t>Game.AddToInventory("Items.UncommonCrowbarRecipe", 1)</t>
  </si>
  <si>
    <t>Game.AddToInventory("Items.UncommonFangedAxeRecipe", 1)</t>
  </si>
  <si>
    <t>Game.AddToInventory("Items.UncommonHammerRecipe", 1)</t>
  </si>
  <si>
    <t>Game.AddToInventory("Items.UncommonIronPipeRecipe", 1)</t>
  </si>
  <si>
    <t>Game.AddToInventory("Items.UncommonKanaboRecipe", 1)</t>
  </si>
  <si>
    <t>Game.AddToInventory("Items.UncommonKatanaMilitaryRecipe", 1)</t>
  </si>
  <si>
    <t>Game.AddToInventory("Items.UncommonKatanaRecipe", 1)</t>
  </si>
  <si>
    <t>Game.AddToInventory("Items.UncommonKnifeRecipe", 1)</t>
  </si>
  <si>
    <t>Game.AddToInventory("Items.UncommonKukriRecipe", 1)</t>
  </si>
  <si>
    <t>Game.AddToInventory("Items.UncommonMacheteBorgRecipe", 1)</t>
  </si>
  <si>
    <t>Game.AddToInventory("Items.UncommonMacheteRecipe", 1)</t>
  </si>
  <si>
    <t>Game.AddToInventory("Items.UncommonNeurotoxinKnifeRecipe", 1)</t>
  </si>
  <si>
    <t>Game.AddToInventory("Items.UncommonPunkKnifeRecipe", 1)</t>
  </si>
  <si>
    <t>Game.AddToInventory("Items.UncommonTantoRecipe", 1)</t>
  </si>
  <si>
    <t>Game.AddToInventory("Items.UncommonTireIronRecipe", 1)</t>
  </si>
  <si>
    <t>Game.AddToInventory("Items.UncommonTomahawkRecipe", 1)</t>
  </si>
  <si>
    <t>Game.AddToInventory("Items.RareBatonAlphaRecipe", 1)</t>
  </si>
  <si>
    <t>Game.AddToInventory("Items.RareBatonBetaRecipe", 1)</t>
  </si>
  <si>
    <t>Game.AddToInventory("Items.RareBatonGammaRecipe", 1)</t>
  </si>
  <si>
    <t>Game.AddToInventory("Items.RareBatRecipe", 1)</t>
  </si>
  <si>
    <t>Game.AddToInventory("Items.RareChainswordRecipe", 1)</t>
  </si>
  <si>
    <t>Game.AddToInventory("Items.RareChefsKnifeRecipe", 1)</t>
  </si>
  <si>
    <t>Game.AddToInventory("Items.RareCrowbarRecipe", 1)</t>
  </si>
  <si>
    <t>Game.AddToInventory("Items.RareFangedAxeRecipe", 1)</t>
  </si>
  <si>
    <t>Game.AddToInventory("Items.RareHammerRecipe", 1)</t>
  </si>
  <si>
    <t>Game.AddToInventory("Items.RareIronPipeRecipe", 1)</t>
  </si>
  <si>
    <t>Game.AddToInventory("Items.RareKanaboRecipe", 1)</t>
  </si>
  <si>
    <t>Game.AddToInventory("Items.RareKatanaMilitaryRecipe", 1)</t>
  </si>
  <si>
    <t>Game.AddToInventory("Items.RareKatanaRecipe", 1)</t>
  </si>
  <si>
    <t>Game.AddToInventory("Items.RareKnifeRecipe", 1)</t>
  </si>
  <si>
    <t>Game.AddToInventory("Items.RareKukriRecipe", 1)</t>
  </si>
  <si>
    <t>Game.AddToInventory("Items.RareMacheteBorgRecipe", 1)</t>
  </si>
  <si>
    <t>Game.AddToInventory("Items.RareMacheteRecipe", 1)</t>
  </si>
  <si>
    <t>Game.AddToInventory("Items.RareNeurotoxinKnifeRecipe", 1)</t>
  </si>
  <si>
    <t>Game.AddToInventory("Items.RarePunkKnifeRecipe", 1)</t>
  </si>
  <si>
    <t>Game.AddToInventory("Items.RareTantoRecipe", 1)</t>
  </si>
  <si>
    <t>Game.AddToInventory("Items.RareTireIronRecipe", 1)</t>
  </si>
  <si>
    <t>Game.AddToInventory("Items.RareTomahawkRecipe", 1)</t>
  </si>
  <si>
    <t>Game.AddToInventory("Items.EpicBatonAlphaRecipe", 1)</t>
  </si>
  <si>
    <t>Game.AddToInventory("Items.EpicBatonBetaRecipe", 1)</t>
  </si>
  <si>
    <t>Game.AddToInventory("Items.EpicBatonGammaRecipe", 1)</t>
  </si>
  <si>
    <t>Game.AddToInventory("Items.EpicBatRecipe", 1)</t>
  </si>
  <si>
    <t>Game.AddToInventory("Items.EpicChainswordRecipe", 1)</t>
  </si>
  <si>
    <t>Game.AddToInventory("Items.EpicChefsKnifeRecipe", 1)</t>
  </si>
  <si>
    <t>Game.AddToInventory("Items.EpicCrowbarRecipe", 1)</t>
  </si>
  <si>
    <t>Game.AddToInventory("Items.EpicFangedAxeRecipe", 1)</t>
  </si>
  <si>
    <t>Game.AddToInventory("Items.EpicHammerRecipe", 1)</t>
  </si>
  <si>
    <t>Game.AddToInventory("Items.EpicIronPipeRecipe", 1)</t>
  </si>
  <si>
    <t>Game.AddToInventory("Items.EpicKanaboRecipe", 1)</t>
  </si>
  <si>
    <t>Game.AddToInventory("Items.EpicKatanaMilitaryRecipe", 1)</t>
  </si>
  <si>
    <t>Game.AddToInventory("Items.EpicKatanaRecipe", 1)</t>
  </si>
  <si>
    <t>Game.AddToInventory("Items.EpicKnifeRecipe", 1)</t>
  </si>
  <si>
    <t>Game.AddToInventory("Items.EpicKukriRecipe", 1)</t>
  </si>
  <si>
    <t>Game.AddToInventory("Items.EpicMacheteBorgRecipe", 1)</t>
  </si>
  <si>
    <t>Game.AddToInventory("Items.EpicMacheteRecipe", 1)</t>
  </si>
  <si>
    <t>Game.AddToInventory("Items.EpicNeurotoxinKnifeRecipe", 1)</t>
  </si>
  <si>
    <t>Game.AddToInventory("Items.EpicPunkKnifeRecipe", 1)</t>
  </si>
  <si>
    <t>Game.AddToInventory("Items.EpicTantoRecipe", 1)</t>
  </si>
  <si>
    <t>Game.AddToInventory("Items.EpicTireIronRecipe", 1)</t>
  </si>
  <si>
    <t>Game.AddToInventory("Items.EpicTomahawkRecipe", 1)</t>
  </si>
  <si>
    <t>Game.AddToInventory("Items.LegendaryBatonAlphaRecipe", 1)</t>
  </si>
  <si>
    <t>Game.AddToInventory("Items.LegendaryBatonBetaRecipe", 1)</t>
  </si>
  <si>
    <t>Game.AddToInventory("Items.LegendaryBatonGammaRecipe", 1)</t>
  </si>
  <si>
    <t>Game.AddToInventory("Items.LegendaryBatRecipe", 1)</t>
  </si>
  <si>
    <t>Game.AddToInventory("Items.LegendaryChainswordRecipe", 1)</t>
  </si>
  <si>
    <t>Game.AddToInventory("Items.LegendaryChefsKnifeRecipe", 1)</t>
  </si>
  <si>
    <t>Game.AddToInventory("Items.LegendaryCrowbarRecipe", 1)</t>
  </si>
  <si>
    <t>Game.AddToInventory("Items.LegendaryFangedAxeRecipe", 1)</t>
  </si>
  <si>
    <t>Game.AddToInventory("Items.LegendaryHammerRecipe", 1)</t>
  </si>
  <si>
    <t>Game.AddToInventory("Items.LegendaryIronPipeRecipe", 1)</t>
  </si>
  <si>
    <t>Game.AddToInventory("Items.LegendaryKanaboRecipe", 1)</t>
  </si>
  <si>
    <t>Game.AddToInventory("Items.LegendaryKatanaMilitaryRecipe", 1)</t>
  </si>
  <si>
    <t>Game.AddToInventory("Items.LegendaryKatanaRecipe", 1)</t>
  </si>
  <si>
    <t>Game.AddToInventory("Items.LegendaryKnifeRecipe", 1)</t>
  </si>
  <si>
    <t>Game.AddToInventory("Items.LegendaryKukriRecipe", 1)</t>
  </si>
  <si>
    <t>Game.AddToInventory("Items.LegendaryMacheteBorgRecipe", 1)</t>
  </si>
  <si>
    <t>Game.AddToInventory("Items.LegendaryMacheteRecipe", 1)</t>
  </si>
  <si>
    <t>Game.AddToInventory("Items.LegendaryNeurotoxinKnifeRecipe", 1)</t>
  </si>
  <si>
    <t>Game.AddToInventory("Items.LegendaryPunkKnifeRecipe", 1)</t>
  </si>
  <si>
    <t>Game.AddToInventory("Items.LegendaryTantoRecipe", 1)</t>
  </si>
  <si>
    <t>Game.AddToInventory("Items.LegendaryTireIronRecipe", 1)</t>
  </si>
  <si>
    <t>Game.AddToInventory("Items.LegendaryTomahawkRecipe", 1)</t>
  </si>
  <si>
    <t>MOD</t>
  </si>
  <si>
    <t>AR / SMG / LMG</t>
  </si>
  <si>
    <t>Game.AddToInventory("Items.ARSMGLMGMod1_Uncommon_Recipe", 1)</t>
  </si>
  <si>
    <t>BIG MAG</t>
  </si>
  <si>
    <t>Game.AddToInventory("Items.ARSMGLMGMod2_Uncommon_Recipe", 1)</t>
  </si>
  <si>
    <t>READY STEADY</t>
  </si>
  <si>
    <t>Game.AddToInventory("Items.ARSMGLMGMod3_Uncommon_Recipe", 1)</t>
  </si>
  <si>
    <t>FOCUS FIRE</t>
  </si>
  <si>
    <t>WEAPONS</t>
  </si>
  <si>
    <t>Game.AddToInventory("Items.GenericMod1_Uncommon_Recipe", 1)</t>
  </si>
  <si>
    <t>PAX</t>
  </si>
  <si>
    <t>PISTOL / REVOLVER</t>
  </si>
  <si>
    <t>Game.AddToInventory("Items.HGMod1_Uncommon_Recipe", 1)</t>
  </si>
  <si>
    <t>PINPOINT</t>
  </si>
  <si>
    <t>Game.AddToInventory("Items.HGMod2_Uncommon_Recipe", 1)</t>
  </si>
  <si>
    <t>ZENITH</t>
  </si>
  <si>
    <t>Game.AddToInventory("Items.HGMod3_Uncommon_Recipe", 1)</t>
  </si>
  <si>
    <t>PARALLAX</t>
  </si>
  <si>
    <t>MELEE</t>
  </si>
  <si>
    <t>Game.AddToInventory("Items.MeleeMod1_Uncommon_Recipe", 1)</t>
  </si>
  <si>
    <t>AIRSTRIKE</t>
  </si>
  <si>
    <t>Game.AddToInventory("Items.MeleeMod2_Uncommon_Recipe", 1)</t>
  </si>
  <si>
    <t>CYCLONE</t>
  </si>
  <si>
    <t>Game.AddToInventory("Items.MeleeMod3_Uncommon_Recipe", 1)</t>
  </si>
  <si>
    <t>SILENCIO</t>
  </si>
  <si>
    <t>POWER WEAPON</t>
  </si>
  <si>
    <t>Game.AddToInventory("Items.PowerMod1_Uncommon_Recipe", 1)</t>
  </si>
  <si>
    <t>PYRO</t>
  </si>
  <si>
    <t>Game.AddToInventory("Items.PowerMod3_Uncommon_Recipe_1", 1)</t>
  </si>
  <si>
    <t>CRITOCHET</t>
  </si>
  <si>
    <t>SNIPER</t>
  </si>
  <si>
    <t>Game.AddToInventory("Items.PRSRMod1_Uncommon_Recipe", 1)</t>
  </si>
  <si>
    <t>STABILIZER</t>
  </si>
  <si>
    <t>Game.AddToInventory("Items.PRSRMod2_Uncommon_Recipe", 1)</t>
  </si>
  <si>
    <t>HEADTOLL</t>
  </si>
  <si>
    <t>Game.AddToInventory("Items.PRSRMod3_Uncommon_Recipe", 1)</t>
  </si>
  <si>
    <t>FLEETSHOT</t>
  </si>
  <si>
    <t>RANGED WEAPON</t>
  </si>
  <si>
    <t>Game.AddToInventory("Items.RangedMod2_Uncommon_Recipe", 1)</t>
  </si>
  <si>
    <t>SHUFFLER</t>
  </si>
  <si>
    <t>Game.AddToInventory("Items.RangedMod3_Uncommon_Recipe", 1)</t>
  </si>
  <si>
    <t>EQUALIZER</t>
  </si>
  <si>
    <t>Game.AddToInventory("Items.ShotgunMod1_Uncommon_Recipe", 1)</t>
  </si>
  <si>
    <t>VIVISECTOR</t>
  </si>
  <si>
    <t>Game.AddToInventory("Items.ShotgunMod3_Uncommon_Recipe", 1)</t>
  </si>
  <si>
    <t>CONDENSER</t>
  </si>
  <si>
    <t>SMART WEAPON</t>
  </si>
  <si>
    <t>Game.AddToInventory("Items.SmartMod2_Uncommon_Recipe", 1)</t>
  </si>
  <si>
    <t>GAMBITEER</t>
  </si>
  <si>
    <t>Game.AddToInventory("Items.SmartMod3_Uncommon_Recipe", 1)</t>
  </si>
  <si>
    <t>PANORAMA</t>
  </si>
  <si>
    <t>TECH WEAPON</t>
  </si>
  <si>
    <t>Game.AddToInventory("Items.TechMod1_Uncommon_Recipe", 1)</t>
  </si>
  <si>
    <t>SPINETICKLER</t>
  </si>
  <si>
    <t>Game.AddToInventory("Items.TechMod2_Uncommon_Recipe", 1)</t>
  </si>
  <si>
    <t>C-THRU</t>
  </si>
  <si>
    <t>Game.AddToInventory("Items.TechMod3_Uncommon_Recipe", 1)</t>
  </si>
  <si>
    <t>SUPERCHARGER</t>
  </si>
  <si>
    <t>THROWABLE</t>
  </si>
  <si>
    <t>Game.AddToInventory("Items.ThrowMod1_Uncommon_Recipe", 1)</t>
  </si>
  <si>
    <t>BOOMERANG</t>
  </si>
  <si>
    <t>Game.AddToInventory("Items.ThrowMod3_Uncommon_Recipe", 1)</t>
  </si>
  <si>
    <t>JAVELIN</t>
  </si>
  <si>
    <t>Game.AddToInventory("Items.ARSMGLMGMod1_Rare_Recipe", 1)</t>
  </si>
  <si>
    <t>Game.AddToInventory("Items.ARSMGLMGMod2_Rare_Recipe", 1)</t>
  </si>
  <si>
    <t>Game.AddToInventory("Items.ARSMGLMGMod3_Rare_Recipe", 1)</t>
  </si>
  <si>
    <t>Game.AddToInventory("Items.GenericMod1_Rare_Recipe", 1)</t>
  </si>
  <si>
    <t>Game.AddToInventory("Items.HGMod1_Rare_Recipe", 1)</t>
  </si>
  <si>
    <t>Game.AddToInventory("Items.HGMod2_Rare_Recipe", 1)</t>
  </si>
  <si>
    <t>Game.AddToInventory("Items.HGMod3_Rare_Recipe", 1)</t>
  </si>
  <si>
    <t>Game.AddToInventory("Items.MeleeMod1_Rare_Recipe", 1)</t>
  </si>
  <si>
    <t>Game.AddToInventory("Items.MeleeMod2_Rare_Recipe", 1)</t>
  </si>
  <si>
    <t>Game.AddToInventory("Items.MeleeMod3_Rare_Recipe", 1)</t>
  </si>
  <si>
    <t>Game.AddToInventory("Items.PowerMod1_Rare_Recipe", 1)</t>
  </si>
  <si>
    <t>Game.AddToInventory("Items.PowerMod2_Rare_Recipe", 1)</t>
  </si>
  <si>
    <t>SWISS CHEESE</t>
  </si>
  <si>
    <t>Game.AddToInventory("Items.PowerMod3_Rare_Recipe", 1)</t>
  </si>
  <si>
    <t>Game.AddToInventory("Items.PRSRMod1_Rare_Recipe", 1)</t>
  </si>
  <si>
    <t>Game.AddToInventory("Items.PRSRMod2_Rare_Recipe", 1)</t>
  </si>
  <si>
    <t>Game.AddToInventory("Items.PRSRMod3_Rare_Recipe", 1)</t>
  </si>
  <si>
    <t>Game.AddToInventory("Items.RangedMod2_Rare_Recipe", 1)</t>
  </si>
  <si>
    <t>Game.AddToInventory("Items.RangedMod3_Rare_Recipe", 1)</t>
  </si>
  <si>
    <t>Game.AddToInventory("Items.ShotgunMod1_Rare_Recipe", 1)</t>
  </si>
  <si>
    <t>Game.AddToInventory("Items.ShotgunMod3_Rare_Recipe", 1)</t>
  </si>
  <si>
    <t>Game.AddToInventory("Items.SmartMod2_Rare_Recipe", 1)</t>
  </si>
  <si>
    <t>Game.AddToInventory("Items.SmartMod3_Rare_Recipe", 1)</t>
  </si>
  <si>
    <t>Game.AddToInventory("Items.TechMod1_Rare_Recipe", 1)</t>
  </si>
  <si>
    <t>Game.AddToInventory("Items.TechMod2_Rare_Recipe", 1)</t>
  </si>
  <si>
    <t>Game.AddToInventory("Items.TechMod3_Rare_Recipe", 1)</t>
  </si>
  <si>
    <t>Game.AddToInventory("Items.ThrowMod1_Rare_Recipe", 1)</t>
  </si>
  <si>
    <t>Game.AddToInventory("Items.ThrowMod3_Rare_Recipe", 1)</t>
  </si>
  <si>
    <t>Game.AddToInventory("Items.ARSMGLMGMod1_Epic_Recipe", 1)</t>
  </si>
  <si>
    <t>Game.AddToInventory("Items.ARSMGLMGMod2_Epic_Recipe", 1)</t>
  </si>
  <si>
    <t>Game.AddToInventory("Items.ARSMGLMGMod3_Epic_Recipe", 1)</t>
  </si>
  <si>
    <t>Game.AddToInventory("Items.GenericMod1_Epic_Recipe", 1)</t>
  </si>
  <si>
    <t>Game.AddToInventory("Items.HGMod1_Epic_Recipe", 1)</t>
  </si>
  <si>
    <t>Game.AddToInventory("Items.HGMod2_Epic_Recipe", 1)</t>
  </si>
  <si>
    <t>Game.AddToInventory("Items.HGMod3_Epic_Recipe", 1)</t>
  </si>
  <si>
    <t>Game.AddToInventory("Items.MeleeMod1_Epic_Recipe", 1)</t>
  </si>
  <si>
    <t>Game.AddToInventory("Items.MeleeMod2_Epic_Recipe", 1)</t>
  </si>
  <si>
    <t>Game.AddToInventory("Items.MeleeMod3_Epic_Recipe", 1)</t>
  </si>
  <si>
    <t>Game.AddToInventory("Items.PowerMod1_Epic_Recipe", 1)</t>
  </si>
  <si>
    <t>Game.AddToInventory("Items.PowerMod2_Epic_Recipe", 1)</t>
  </si>
  <si>
    <t>Game.AddToInventory("Items.PowerMod3_Epic_Recipe", 1)</t>
  </si>
  <si>
    <t>Game.AddToInventory("Items.PRSRMod1_Epic_Recipe", 1)</t>
  </si>
  <si>
    <t>Game.AddToInventory("Items.PRSRMod2_Epic_Recipe", 1)</t>
  </si>
  <si>
    <t>Game.AddToInventory("Items.PRSRMod3_Epic_Recipe", 1)</t>
  </si>
  <si>
    <t>Game.AddToInventory("Items.RangedMod2_Epic_Recipe", 1)</t>
  </si>
  <si>
    <t>Game.AddToInventory("Items.RangedMod3_Epic_Recipe", 1)</t>
  </si>
  <si>
    <t>Game.AddToInventory("Items.ShotgunMod1_Epic_Recipe", 1)</t>
  </si>
  <si>
    <t>Game.AddToInventory("Items.ShotgunMod3_Epic_Recipe", 1)</t>
  </si>
  <si>
    <t>Game.AddToInventory("Items.SmartMod2_Epic_Recipe", 1)</t>
  </si>
  <si>
    <t>Game.AddToInventory("Items.SmartMod3_Epic_Recipe", 1)</t>
  </si>
  <si>
    <t>Game.AddToInventory("Items.TechMod1_Epic_Recipe", 1)</t>
  </si>
  <si>
    <t>Game.AddToInventory("Items.TechMod2_Epic_Recipe", 1)</t>
  </si>
  <si>
    <t>Game.AddToInventory("Items.TechMod3_Epic_Recipe", 1)</t>
  </si>
  <si>
    <t>Game.AddToInventory("Items.ThrowMod1_Epic_Recipe", 1)</t>
  </si>
  <si>
    <t>Game.AddToInventory("Items.ThrowMod2_Epic_Recipe", 1)</t>
  </si>
  <si>
    <t>ZERO-G</t>
  </si>
  <si>
    <t>Game.AddToInventory("Items.ThrowMod3_Epic_Recipe", 1)</t>
  </si>
  <si>
    <t>Game.AddToInventory("Items.ARSMGLMGMod1_Legendary_Recipe", 1)</t>
  </si>
  <si>
    <t>Game.AddToInventory("Items.ARSMGLMGMod2_Legendary_Recipe", 1)</t>
  </si>
  <si>
    <t>Game.AddToInventory("Items.ARSMGLMGMod3_Legendary_Recipe", 1)</t>
  </si>
  <si>
    <t>Game.AddToInventory("Items.GenericMod1_Legendary_Recipe", 1)</t>
  </si>
  <si>
    <t>Game.AddToInventory("Items.HGMod1_Legendary_Recipe", 1)</t>
  </si>
  <si>
    <t>Game.AddToInventory("Items.HGMod2_Legendary_Recipe", 1)</t>
  </si>
  <si>
    <t>Game.AddToInventory("Items.HGMod3_Legendary_Recipe", 1)</t>
  </si>
  <si>
    <t>Game.AddToInventory("Items.MeleeMod1_Legendary_Recipe", 1)</t>
  </si>
  <si>
    <t>Game.AddToInventory("Items.MeleeMod2_Legendary_Recipe", 1)</t>
  </si>
  <si>
    <t>Game.AddToInventory("Items.MeleeMod3_Legendary_Recipe", 1)</t>
  </si>
  <si>
    <t>Game.AddToInventory("Items.PowerMod1_Legendary_Recipe", 1)</t>
  </si>
  <si>
    <t>Game.AddToInventory("Items.PowerMod2_Legendary_Recipe", 1)</t>
  </si>
  <si>
    <t>Game.AddToInventory("Items.PowerMod3_Legendary_Recipe", 1)</t>
  </si>
  <si>
    <t>Game.AddToInventory("Items.PRSRMod1_Legendary_Recipe", 1)</t>
  </si>
  <si>
    <t>Game.AddToInventory("Items.PRSRMod2_Legendary_Recipe", 1)</t>
  </si>
  <si>
    <t>Game.AddToInventory("Items.PRSRMod3_Legendary_Recipe", 1)</t>
  </si>
  <si>
    <t>Game.AddToInventory("Items.RangedMod1_Legendary_Recipe", 1)</t>
  </si>
  <si>
    <t>BETTER HALF</t>
  </si>
  <si>
    <t>Game.AddToInventory("Items.RangedMod2_Legendary_Recipe", 1)</t>
  </si>
  <si>
    <t>Game.AddToInventory("Items.RangedMod3_Legendary_Recipe", 1)</t>
  </si>
  <si>
    <t>Game.AddToInventory("Items.ShotgunMod1_Legendary_Recipe", 1)</t>
  </si>
  <si>
    <t>Game.AddToInventory("Items.ShotgunMod3_Legendary_Recipe", 1)</t>
  </si>
  <si>
    <t>Game.AddToInventory("Items.SmartMod1_Legendary_Recipe", 1)</t>
  </si>
  <si>
    <t>Game.AddToInventory("Items.SmartMod2_Legendary_Recipe", 1)</t>
  </si>
  <si>
    <t>Game.AddToInventory("Items.SmartMod3_Legendary_Recipe", 1)</t>
  </si>
  <si>
    <t>Game.AddToInventory("Items.TechMod1_Legendary_Recipe", 1)</t>
  </si>
  <si>
    <t>Game.AddToInventory("Items.TechMod2_Legendary_Recipe", 1)</t>
  </si>
  <si>
    <t>Game.AddToInventory("Items.TechMod3_Legendary_Recipe", 1)</t>
  </si>
  <si>
    <t>Game.AddToInventory("Items.ThrowMod1_Legendary_Recipe", 1)</t>
  </si>
  <si>
    <t>Game.AddToInventory("Items.ThrowMod2_Legendary_Recipe", 1)</t>
  </si>
  <si>
    <t>Game.AddToInventory("Items.ThrowMod3_Legendary_Recipe", 1)</t>
  </si>
  <si>
    <t>GRENADE</t>
  </si>
  <si>
    <t>Game.AddToInventory("Items.RecipeGrenadeEMPRegular", 1)</t>
  </si>
  <si>
    <t>EMP GRENADE</t>
  </si>
  <si>
    <t>Game.AddToInventory("Items.RecipeGrenadeFlashRegular", 1)</t>
  </si>
  <si>
    <t>X-22 FLASHBANG GRENADE</t>
  </si>
  <si>
    <t>Game.AddToInventory("Items.RecipeGrenadeIncendiaryRegular", 1)</t>
  </si>
  <si>
    <t>CHAR INCENDIARY GRENADE</t>
  </si>
  <si>
    <t>Game.AddToInventory("Items.RecipeGrenadeEMPUncommon", 1)</t>
  </si>
  <si>
    <t>Game.AddToInventory("Items.RecipeGrenadeFragUncommon", 1)</t>
  </si>
  <si>
    <t>F-GX FRAG GRENADE</t>
  </si>
  <si>
    <t>Game.AddToInventory("Items.RecipeGrenadeReconRegular", 1)</t>
  </si>
  <si>
    <t>RECON GRENADE</t>
  </si>
  <si>
    <t>Game.AddToInventory("Items.RecipeGrenadeSmokeRegular", 1)</t>
  </si>
  <si>
    <t>SMOKE GRENADE</t>
  </si>
  <si>
    <t>Game.AddToInventory("Items.RecipeGrenadeFlashUncommon", 1)</t>
  </si>
  <si>
    <t>Game.AddToInventory("Items.RecipeGrenadeIncendiaryRare", 1)</t>
  </si>
  <si>
    <t>Game.AddToInventory("Items.RecipeGrenadeEMPRare", 1)</t>
  </si>
  <si>
    <t>Game.AddToInventory("Items.RecipeGrenadeFragSticky", 1)</t>
  </si>
  <si>
    <t>Game.AddToInventory("Items.RecipeGrenadeBiohazardRegular", 1)</t>
  </si>
  <si>
    <t>MOLODETS BIO GRENADE</t>
  </si>
  <si>
    <t>Game.AddToInventory("Items.RecipeGrenadeReconRare", 1)</t>
  </si>
  <si>
    <t>Game.AddToInventory("Items.RecipeGrenadeSmokeRare", 1)</t>
  </si>
  <si>
    <t>Game.AddToInventory("Items.RecipeGrenadeFlashHoming", 1)</t>
  </si>
  <si>
    <t>Game.AddToInventory("Items.RecipeGrenadeIncendiarySticky", 1)</t>
  </si>
  <si>
    <t>Game.AddToInventory("Items.RecipeGrenadeEMPSticky", 1)</t>
  </si>
  <si>
    <t>Game.AddToInventory("Items.RecipeGrenadeFragEpic", 1)</t>
  </si>
  <si>
    <t>Game.AddToInventory("Items.RecipeGrenadeBiohazardHoming", 1)</t>
  </si>
  <si>
    <t>Game.AddToInventory("Items.RecipeGrenadeReconSticky", 1)</t>
  </si>
  <si>
    <t>Game.AddToInventory("Items.RecipeGrenadeSmokeEpic", 1)</t>
  </si>
  <si>
    <t>Game.AddToInventory("Items.RecipeGrenadeFlashEpic", 1)</t>
  </si>
  <si>
    <t>Game.AddToInventory("Items.RecipeGrenadeIncendiaryLegendary", 1)</t>
  </si>
  <si>
    <t>Game.AddToInventory("Items.RecipeGrenadeEMPLegendary", 1)</t>
  </si>
  <si>
    <t>Game.AddToInventory("Items.RecipeGrenadeCuttingRegular", 1)</t>
  </si>
  <si>
    <t>GASH "ANTIPERSONNEL" GRENADE</t>
  </si>
  <si>
    <t>Game.AddToInventory("Items.RecipeGrenadeBiohazardLegendary", 1)</t>
  </si>
  <si>
    <t>MOLODETS BIOHAZ GRENADE</t>
  </si>
  <si>
    <t>Game.AddToInventory("Items.RecipeGrenadeReconLegendary", 1)</t>
  </si>
  <si>
    <t>Game.AddToInventory("Items.RecipeGrenadeSmokeLegendary", 1)</t>
  </si>
  <si>
    <t>Game.AddToInventory("Items.RecipeGrenadeFlashLegendary", 1)</t>
  </si>
  <si>
    <t>Game.AddToInventory("Items.RecipeGrenadeFragHoming", 1)</t>
  </si>
  <si>
    <t>QUICKHACK</t>
  </si>
  <si>
    <t>Game.AddToInventory("Items.Recipe_WhistleLvl1Program", 1)</t>
  </si>
  <si>
    <t>BAIT</t>
  </si>
  <si>
    <t>Game.AddToInventory("Items.Recipe_ContagionProgram", 1)</t>
  </si>
  <si>
    <t>CONTAGION</t>
  </si>
  <si>
    <t>Game.AddToInventory("Items.Recipe_LocomotionMalfunctionProgram", 1)</t>
  </si>
  <si>
    <t>CRIPPLE MOVEMENT</t>
  </si>
  <si>
    <t>Game.AddToInventory("Items.Recipe_DisableCyberwareProgram", 1)</t>
  </si>
  <si>
    <t>CYBERWARE MALFUNCTION</t>
  </si>
  <si>
    <t>Game.AddToInventory("Items.Recipe_OverheatLvl1Program", 1)</t>
  </si>
  <si>
    <t>OVERHEAT</t>
  </si>
  <si>
    <t>Game.AddToInventory("Items.Recipe_OverheatProgram", 1)</t>
  </si>
  <si>
    <t>Game.AddToInventory("Items.Recipe_PingProgram", 1)</t>
  </si>
  <si>
    <t>PING</t>
  </si>
  <si>
    <t>Game.AddToInventory("Items.Recipe_BlindLvl1Program", 1)</t>
  </si>
  <si>
    <t>REBOOT OPTICS</t>
  </si>
  <si>
    <t>Game.AddToInventory("Items.Recipe_BlindProgram", 1)</t>
  </si>
  <si>
    <t>Game.AddToInventory("Items.Recipe_CommsCallInLvl1Program", 1)</t>
  </si>
  <si>
    <t>REQUEST BACKUP</t>
  </si>
  <si>
    <t>Game.AddToInventory("Items.Recipe_CommsCallInProgram", 1)</t>
  </si>
  <si>
    <t>Game.AddToInventory("Items.Recipe_EMPOverloadLvl1Program", 1)</t>
  </si>
  <si>
    <t>SHORT CIRCUIT</t>
  </si>
  <si>
    <t>Game.AddToInventory("Items.Recipe_EMPOverloadProgram", 1)</t>
  </si>
  <si>
    <t>Game.AddToInventory("Items.Recipe_CommsNoiseProgram", 1)</t>
  </si>
  <si>
    <t>SONIC SHOCK</t>
  </si>
  <si>
    <t>Game.AddToInventory("Items.Recipe_WeaponMalfunctionProgram", 1)</t>
  </si>
  <si>
    <t>WEAPON GLITCH</t>
  </si>
  <si>
    <t>Game.AddToInventory("Items.Recipe_WhistleLvl2Program", 1)</t>
  </si>
  <si>
    <t>Game.AddToInventory("Items.Recipe_ContagionLvl2Program", 1)</t>
  </si>
  <si>
    <t>Game.AddToInventory("Items.Recipe_LocomotionMalfunctionLvl2Program", 1)</t>
  </si>
  <si>
    <t>Game.AddToInventory("Items.Recipe_DisableCyberwareLvl2Program", 1)</t>
  </si>
  <si>
    <t>Game.AddToInventory("Items.Recipe_MemoryWipeLvl2Program", 1)</t>
  </si>
  <si>
    <t>MEMORY WIPE</t>
  </si>
  <si>
    <t>Game.AddToInventory("Items.Recipe_OverheatLvl2Program", 1)</t>
  </si>
  <si>
    <t>Game.AddToInventory("Items.Recipe_PingLvl2Program", 1)</t>
  </si>
  <si>
    <t>Game.AddToInventory("Items.Recipe_BlindLvl2Program", 1)</t>
  </si>
  <si>
    <t>Game.AddToInventory("Items.Recipe_CommsCallInLvl2Program", 1)</t>
  </si>
  <si>
    <t>Game.AddToInventory("Items.Recipe_EMPOverloadLvl2Program", 1)</t>
  </si>
  <si>
    <t>Game.AddToInventory("Items.Recipe_CommsNoiseLvl2Program", 1)</t>
  </si>
  <si>
    <t>Game.AddToInventory("Items.Recipe_BrainMeltLvl2Program", 1)</t>
  </si>
  <si>
    <t>SYNAPSE BURNOUT</t>
  </si>
  <si>
    <t>Game.AddToInventory("Items.Recipe_WeaponMalfunctionLvl2Program", 1)</t>
  </si>
  <si>
    <t>Game.AddToInventory("Items.Recipe_WhistleLvl3Program", 1)</t>
  </si>
  <si>
    <t>Game.AddToInventory("Items.Recipe_ContagionLvl3Program", 1)</t>
  </si>
  <si>
    <t>Game.AddToInventory("Items.Recipe_LocomotionMalfunctionLvl3Program", 1)</t>
  </si>
  <si>
    <t>Game.AddToInventory("Items.Recipe_MadnessLvl3Program", 1)</t>
  </si>
  <si>
    <t>CYBERPSYCHOSIS</t>
  </si>
  <si>
    <t>Game.AddToInventory("Items.Recipe_DisableCyberwareLvl3Program", 1)</t>
  </si>
  <si>
    <t>Game.AddToInventory("Items.Recipe_GrenadeExplodeLvl3Program", 1)</t>
  </si>
  <si>
    <t>DETONATE GRENADE</t>
  </si>
  <si>
    <t>Game.AddToInventory("Items.Recipe_MemoryWipeLvl3Program", 1)</t>
  </si>
  <si>
    <t>Game.AddToInventory("Items.Recipe_OverheatLvl3Program", 1)</t>
  </si>
  <si>
    <t>Game.AddToInventory("Items.Recipe_PingLvl3Program", 1)</t>
  </si>
  <si>
    <t>Game.AddToInventory("Items.Recipe_BlindLvl3Program", 1)</t>
  </si>
  <si>
    <t>Game.AddToInventory("Items.Recipe_CommsCallInLvl3Program", 1)</t>
  </si>
  <si>
    <t>Game.AddToInventory("Items.Recipe_EMPOverloadLvl3Program", 1)</t>
  </si>
  <si>
    <t>Game.AddToInventory("Items.Recipe_CommsNoiseLvl3Program", 1)</t>
  </si>
  <si>
    <t>Game.AddToInventory("Items.Recipe_SuicideLvl3Program", 1)</t>
  </si>
  <si>
    <t>SUICIDE</t>
  </si>
  <si>
    <t>Game.AddToInventory("Items.Recipe_BrainMeltLvl3Program", 1)</t>
  </si>
  <si>
    <t>Game.AddToInventory("Items.Recipe_SystemCollapseLvl3Program", 1)</t>
  </si>
  <si>
    <t>SYSTEM RESET</t>
  </si>
  <si>
    <t>Game.AddToInventory("Items.Recipe_WeaponMalfunctionLvl3Program", 1)</t>
  </si>
  <si>
    <t>Game.AddToInventory("Items.Recipe_WhistleLvl4Program", 1)</t>
  </si>
  <si>
    <t>Game.AddToInventory("Items.Recipe_ContagionLvl4Program", 1)</t>
  </si>
  <si>
    <t>Game.AddToInventory("Items.Recipe_LocomotionMalfunctionLvl4Program", 1)</t>
  </si>
  <si>
    <t>Game.AddToInventory("Items.Recipe_MadnessLvl4Program", 1)</t>
  </si>
  <si>
    <t>Game.AddToInventory("Items.Recipe_DisableCyberwareLvl4Program", 1)</t>
  </si>
  <si>
    <t>Game.AddToInventory("Items.Recipe_GrenadeExplodeLvl4Program", 1)</t>
  </si>
  <si>
    <t>Game.AddToInventory("Items.Recipe_MemoryWipeLvl4Program", 1)</t>
  </si>
  <si>
    <t>Game.AddToInventory("Items.Recipe_OverheatLvl4Program", 1)</t>
  </si>
  <si>
    <t>Game.AddToInventory("Items.Recipe_PingLvl4Program", 1)</t>
  </si>
  <si>
    <t>Game.AddToInventory("Items.Recipe_BlindLvl4Program", 1)</t>
  </si>
  <si>
    <t>Game.AddToInventory("Items.Recipe_CommsCallInLvl4Program", 1)</t>
  </si>
  <si>
    <t>Game.AddToInventory("Items.Recipe_EMPOverloadLvl4Program", 1)</t>
  </si>
  <si>
    <t>Game.AddToInventory("Items.Recipe_CommsNoiseLvl4Program", 1)</t>
  </si>
  <si>
    <t>Game.AddToInventory("Items.Recipe_SuicideLvl4Program", 1)</t>
  </si>
  <si>
    <t>Game.AddToInventory("Items.Recipe_BrainMeltLvl4Program", 1)</t>
  </si>
  <si>
    <t>Game.AddToInventory("Items.Recipe_SystemCollapseLvl4Program", 1)</t>
  </si>
  <si>
    <t>Game.AddToInventory("Items.Recipe_WeaponMalfunctionLvl4Program", 1)</t>
  </si>
  <si>
    <t>CONSUMABLE</t>
  </si>
  <si>
    <t>MEDS</t>
  </si>
  <si>
    <t>Game.AddToInventory("Items.RecipeBonesMcCoy70V0", 1)</t>
  </si>
  <si>
    <t>BOUNCEBACK MK.1</t>
  </si>
  <si>
    <t>Game.AddToInventory("Items.RecipeFirstAidWhiffV0", 1)</t>
  </si>
  <si>
    <t>MAXDOC MK.1</t>
  </si>
  <si>
    <t>Game.AddToInventory("Items.RecipeBonesMcCoy70VUncommon", 1)</t>
  </si>
  <si>
    <t>BOUNCE BACK MK.2</t>
  </si>
  <si>
    <t>Game.AddToInventory("Items.RecipeCarryCapacityBooster", 1)</t>
  </si>
  <si>
    <t>CAPACITY BOOSTER</t>
  </si>
  <si>
    <t>Game.AddToInventory("Items.RecipeFirstAidWhiffVUncommon", 1)</t>
  </si>
  <si>
    <t>MAXDOC MK.2</t>
  </si>
  <si>
    <t>Game.AddToInventory("Items.RecipeMemoryBooster", 1)</t>
  </si>
  <si>
    <t>RAM JOLT</t>
  </si>
  <si>
    <t>Game.AddToInventory("Items.RecipeStaminaBooster", 1)</t>
  </si>
  <si>
    <t>STAMINA BOOSTER</t>
  </si>
  <si>
    <t>Game.AddToInventory("Items.RecipeBonesMcCoy70V1", 1)</t>
  </si>
  <si>
    <t>BOUNCEBACK MK.3</t>
  </si>
  <si>
    <t>Game.AddToInventory("Items.RecipeHealthBooster", 1)</t>
  </si>
  <si>
    <t>HEALTH BOOSTER</t>
  </si>
  <si>
    <t>Game.AddToInventory("Items.RecipeFirstAidWhiffV1", 1)</t>
  </si>
  <si>
    <t>MAXDOC MK.3</t>
  </si>
  <si>
    <t>Game.AddToInventory("Items.RecipeBonesMcCoy70VEpic", 1)</t>
  </si>
  <si>
    <t>BOUNCE BACK MK.4</t>
  </si>
  <si>
    <t>Game.AddToInventory("Items.RecipeFirstAidWhiffVEpic", 1)</t>
  </si>
  <si>
    <t>MAXDOC MK.4</t>
  </si>
  <si>
    <t>Game.AddToInventory("Items.RecipeBonesMcCoy70V2", 1)</t>
  </si>
  <si>
    <t>BOUNCEBACK MK.5</t>
  </si>
  <si>
    <t>Game.AddToInventory("Items.RecipeFirstAidWhiffV2", 1)</t>
  </si>
  <si>
    <t>MAXDOC MK.5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</si>
</sst>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2.0"/>
      <color rgb="FFFFFFFF"/>
      <name val="Roboto"/>
    </font>
    <font>
      <sz val="10.0"/>
      <color rgb="FFE53935"/>
      <name val="Roboto"/>
    </font>
    <font>
      <sz val="10.0"/>
      <color rgb="FF808080"/>
      <name val="Roboto"/>
    </font>
    <font>
      <sz val="10.0"/>
      <color rgb="FF666666"/>
      <name val="Roboto"/>
    </font>
    <font>
      <sz val="10.0"/>
      <color rgb="FFFFFFFF"/>
      <name val="Roboto"/>
    </font>
    <font>
      <sz val="10.0"/>
      <color rgb="FF43A047"/>
      <name val="Roboto"/>
    </font>
    <font>
      <sz val="10.0"/>
      <color rgb="FF039BE5"/>
      <name val="Roboto"/>
    </font>
    <font>
      <sz val="10.0"/>
      <color rgb="FF822EC8"/>
      <name val="Roboto"/>
    </font>
    <font>
      <sz val="10.0"/>
      <color rgb="FFFFB300"/>
      <name val="Roboto"/>
    </font>
    <font>
      <color theme="1"/>
      <name val="Arial"/>
      <scheme val="minor"/>
    </font>
    <font>
      <sz val="7.0"/>
      <color rgb="FF808080"/>
      <name val="Arial"/>
    </font>
    <font>
      <sz val="8.0"/>
      <color rgb="FF666666"/>
      <name val="Roboto Mono"/>
    </font>
    <font>
      <sz val="11.0"/>
      <color rgb="FF43A047"/>
      <name val="Arial"/>
    </font>
    <font>
      <sz val="11.0"/>
      <color rgb="FFE53935"/>
      <name val="Arial"/>
    </font>
    <font>
      <sz val="11.0"/>
      <color rgb="FF039BE5"/>
      <name val="Arial"/>
    </font>
    <font>
      <sz val="11.0"/>
      <color rgb="FF822EC8"/>
      <name val="Arial"/>
    </font>
    <font>
      <sz val="11.0"/>
      <color rgb="FFFFB300"/>
      <name val="Arial"/>
    </font>
    <font>
      <sz val="11.0"/>
      <color rgb="FFF4511E"/>
      <name val="Arial"/>
    </font>
    <font>
      <sz val="11.0"/>
      <color rgb="FFFFFFFF"/>
      <name val="Arial"/>
    </font>
    <font>
      <sz val="10.0"/>
      <color rgb="FF3949AB"/>
      <name val="Roboto"/>
    </font>
    <font>
      <sz val="10.0"/>
      <color rgb="FFC0CA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3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 style="thin">
        <color rgb="FF666666"/>
      </left>
      <top style="thin">
        <color rgb="FF666666"/>
      </top>
    </border>
    <border>
      <left style="thin">
        <color rgb="FF666666"/>
      </left>
      <bottom style="thin">
        <color rgb="FF666666"/>
      </bottom>
    </border>
    <border>
      <left style="thin">
        <color rgb="FF7F7F7F"/>
      </left>
      <right style="thin">
        <color rgb="FF7F7F7F"/>
      </right>
      <top style="thick">
        <color rgb="FF5E35B1"/>
      </top>
      <bottom style="thin">
        <color rgb="FF7F7F7F"/>
      </bottom>
    </border>
    <border>
      <right style="thin">
        <color rgb="FF7F7F7F"/>
      </right>
      <top style="thick">
        <color rgb="FF5E35B1"/>
      </top>
      <bottom style="thin">
        <color rgb="FF7F7F7F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wrapText="0"/>
    </xf>
    <xf borderId="1" fillId="2" fontId="1" numFmtId="49" xfId="0" applyAlignment="1" applyBorder="1" applyFont="1" applyNumberFormat="1">
      <alignment horizontal="center" readingOrder="0" shrinkToFit="0" wrapText="0"/>
    </xf>
    <xf borderId="2" fillId="2" fontId="1" numFmtId="49" xfId="0" applyAlignment="1" applyBorder="1" applyFont="1" applyNumberFormat="1">
      <alignment horizontal="center" readingOrder="0" shrinkToFit="0" wrapText="0"/>
    </xf>
    <xf borderId="3" fillId="2" fontId="2" numFmtId="49" xfId="0" applyAlignment="1" applyBorder="1" applyFont="1" applyNumberFormat="1">
      <alignment horizontal="center" shrinkToFit="0" wrapText="0"/>
    </xf>
    <xf borderId="4" fillId="2" fontId="3" numFmtId="49" xfId="0" applyAlignment="1" applyBorder="1" applyFont="1" applyNumberFormat="1">
      <alignment horizontal="center" shrinkToFit="0" wrapText="0"/>
    </xf>
    <xf borderId="3" fillId="2" fontId="4" numFmtId="49" xfId="0" applyBorder="1" applyFont="1" applyNumberFormat="1"/>
    <xf borderId="3" fillId="2" fontId="5" numFmtId="49" xfId="0" applyAlignment="1" applyBorder="1" applyFont="1" applyNumberFormat="1">
      <alignment shrinkToFit="0" wrapText="0"/>
    </xf>
    <xf borderId="2" fillId="2" fontId="4" numFmtId="0" xfId="0" applyBorder="1" applyFont="1"/>
    <xf borderId="4" fillId="2" fontId="5" numFmtId="49" xfId="0" applyAlignment="1" applyBorder="1" applyFont="1" applyNumberFormat="1">
      <alignment horizontal="center" shrinkToFit="0" wrapText="0"/>
    </xf>
    <xf borderId="5" fillId="2" fontId="2" numFmtId="49" xfId="0" applyAlignment="1" applyBorder="1" applyFont="1" applyNumberFormat="1">
      <alignment horizontal="center" shrinkToFit="0" wrapText="0"/>
    </xf>
    <xf borderId="6" fillId="2" fontId="3" numFmtId="49" xfId="0" applyAlignment="1" applyBorder="1" applyFont="1" applyNumberFormat="1">
      <alignment horizontal="center" shrinkToFit="0" wrapText="0"/>
    </xf>
    <xf borderId="5" fillId="2" fontId="4" numFmtId="49" xfId="0" applyBorder="1" applyFont="1" applyNumberFormat="1"/>
    <xf borderId="5" fillId="2" fontId="5" numFmtId="49" xfId="0" applyAlignment="1" applyBorder="1" applyFont="1" applyNumberFormat="1">
      <alignment shrinkToFit="0" wrapText="0"/>
    </xf>
    <xf borderId="6" fillId="2" fontId="5" numFmtId="49" xfId="0" applyAlignment="1" applyBorder="1" applyFont="1" applyNumberFormat="1">
      <alignment horizontal="center" shrinkToFit="0" wrapText="0"/>
    </xf>
    <xf borderId="6" fillId="2" fontId="2" numFmtId="49" xfId="0" applyAlignment="1" applyBorder="1" applyFont="1" applyNumberFormat="1">
      <alignment horizontal="center" shrinkToFit="0" wrapText="0"/>
    </xf>
    <xf borderId="5" fillId="2" fontId="5" numFmtId="49" xfId="0" applyAlignment="1" applyBorder="1" applyFont="1" applyNumberFormat="1">
      <alignment readingOrder="0" shrinkToFit="0" wrapText="0"/>
    </xf>
    <xf borderId="5" fillId="2" fontId="6" numFmtId="49" xfId="0" applyAlignment="1" applyBorder="1" applyFont="1" applyNumberFormat="1">
      <alignment shrinkToFit="0" wrapText="0"/>
    </xf>
    <xf borderId="6" fillId="2" fontId="6" numFmtId="49" xfId="0" applyAlignment="1" applyBorder="1" applyFont="1" applyNumberFormat="1">
      <alignment horizontal="center" shrinkToFit="0" wrapText="0"/>
    </xf>
    <xf borderId="5" fillId="2" fontId="6" numFmtId="49" xfId="0" applyAlignment="1" applyBorder="1" applyFont="1" applyNumberFormat="1">
      <alignment readingOrder="0" shrinkToFit="0" wrapText="0"/>
    </xf>
    <xf borderId="5" fillId="2" fontId="7" numFmtId="49" xfId="0" applyAlignment="1" applyBorder="1" applyFont="1" applyNumberFormat="1">
      <alignment shrinkToFit="0" wrapText="0"/>
    </xf>
    <xf borderId="6" fillId="2" fontId="7" numFmtId="49" xfId="0" applyAlignment="1" applyBorder="1" applyFont="1" applyNumberFormat="1">
      <alignment horizontal="center" shrinkToFit="0" wrapText="0"/>
    </xf>
    <xf borderId="5" fillId="2" fontId="7" numFmtId="49" xfId="0" applyAlignment="1" applyBorder="1" applyFont="1" applyNumberFormat="1">
      <alignment readingOrder="0" shrinkToFit="0" wrapText="0"/>
    </xf>
    <xf borderId="5" fillId="2" fontId="8" numFmtId="49" xfId="0" applyAlignment="1" applyBorder="1" applyFont="1" applyNumberFormat="1">
      <alignment shrinkToFit="0" wrapText="0"/>
    </xf>
    <xf borderId="6" fillId="2" fontId="8" numFmtId="49" xfId="0" applyAlignment="1" applyBorder="1" applyFont="1" applyNumberFormat="1">
      <alignment horizontal="center" shrinkToFit="0" wrapText="0"/>
    </xf>
    <xf borderId="7" fillId="2" fontId="2" numFmtId="49" xfId="0" applyAlignment="1" applyBorder="1" applyFont="1" applyNumberFormat="1">
      <alignment horizontal="center" shrinkToFit="0" wrapText="0"/>
    </xf>
    <xf borderId="8" fillId="2" fontId="3" numFmtId="49" xfId="0" applyAlignment="1" applyBorder="1" applyFont="1" applyNumberFormat="1">
      <alignment horizontal="center" shrinkToFit="0" wrapText="0"/>
    </xf>
    <xf borderId="7" fillId="2" fontId="4" numFmtId="49" xfId="0" applyBorder="1" applyFont="1" applyNumberFormat="1"/>
    <xf borderId="7" fillId="2" fontId="8" numFmtId="49" xfId="0" applyAlignment="1" applyBorder="1" applyFont="1" applyNumberFormat="1">
      <alignment shrinkToFit="0" wrapText="0"/>
    </xf>
    <xf borderId="9" fillId="2" fontId="4" numFmtId="0" xfId="0" applyBorder="1" applyFont="1"/>
    <xf borderId="8" fillId="2" fontId="8" numFmtId="49" xfId="0" applyAlignment="1" applyBorder="1" applyFont="1" applyNumberFormat="1">
      <alignment horizontal="center" shrinkToFit="0" wrapText="0"/>
    </xf>
    <xf borderId="1" fillId="2" fontId="2" numFmtId="49" xfId="0" applyAlignment="1" applyBorder="1" applyFont="1" applyNumberFormat="1">
      <alignment horizontal="center" shrinkToFit="0" wrapText="0"/>
    </xf>
    <xf borderId="1" fillId="2" fontId="3" numFmtId="49" xfId="0" applyAlignment="1" applyBorder="1" applyFont="1" applyNumberFormat="1">
      <alignment horizontal="center" shrinkToFit="0" wrapText="0"/>
    </xf>
    <xf borderId="1" fillId="2" fontId="4" numFmtId="49" xfId="0" applyBorder="1" applyFont="1" applyNumberFormat="1"/>
    <xf borderId="1" fillId="2" fontId="8" numFmtId="49" xfId="0" applyAlignment="1" applyBorder="1" applyFont="1" applyNumberFormat="1">
      <alignment shrinkToFit="0" wrapText="0"/>
    </xf>
    <xf borderId="1" fillId="2" fontId="4" numFmtId="0" xfId="0" applyBorder="1" applyFont="1"/>
    <xf borderId="1" fillId="2" fontId="8" numFmtId="49" xfId="0" applyAlignment="1" applyBorder="1" applyFont="1" applyNumberFormat="1">
      <alignment horizontal="center" shrinkToFit="0" wrapText="0"/>
    </xf>
    <xf borderId="10" fillId="2" fontId="4" numFmtId="0" xfId="0" applyBorder="1" applyFont="1"/>
    <xf borderId="5" fillId="2" fontId="9" numFmtId="49" xfId="0" applyAlignment="1" applyBorder="1" applyFont="1" applyNumberFormat="1">
      <alignment shrinkToFit="0" wrapText="0"/>
    </xf>
    <xf borderId="6" fillId="2" fontId="9" numFmtId="49" xfId="0" applyAlignment="1" applyBorder="1" applyFont="1" applyNumberFormat="1">
      <alignment horizontal="center" shrinkToFit="0" wrapText="0"/>
    </xf>
    <xf borderId="5" fillId="2" fontId="9" numFmtId="49" xfId="0" applyAlignment="1" applyBorder="1" applyFont="1" applyNumberFormat="1">
      <alignment readingOrder="0" shrinkToFit="0" wrapText="0"/>
    </xf>
    <xf borderId="1" fillId="2" fontId="10" numFmtId="0" xfId="0" applyBorder="1" applyFont="1"/>
    <xf borderId="6" fillId="2" fontId="11" numFmtId="49" xfId="0" applyBorder="1" applyFont="1" applyNumberFormat="1"/>
    <xf borderId="2" fillId="2" fontId="12" numFmtId="0" xfId="0" applyBorder="1" applyFont="1"/>
    <xf borderId="1" fillId="2" fontId="12" numFmtId="0" xfId="0" applyBorder="1" applyFont="1"/>
    <xf borderId="5" fillId="2" fontId="3" numFmtId="49" xfId="0" applyBorder="1" applyFont="1" applyNumberFormat="1"/>
    <xf borderId="4" fillId="2" fontId="13" numFmtId="49" xfId="0" applyAlignment="1" applyBorder="1" applyFont="1" applyNumberFormat="1">
      <alignment horizontal="center" shrinkToFit="0" wrapText="0"/>
    </xf>
    <xf borderId="3" fillId="2" fontId="14" numFmtId="49" xfId="0" applyAlignment="1" applyBorder="1" applyFont="1" applyNumberFormat="1">
      <alignment horizontal="center" shrinkToFit="0" wrapText="0"/>
    </xf>
    <xf borderId="3" fillId="2" fontId="11" numFmtId="49" xfId="0" applyBorder="1" applyFont="1" applyNumberFormat="1"/>
    <xf borderId="3" fillId="2" fontId="13" numFmtId="49" xfId="0" applyAlignment="1" applyBorder="1" applyFont="1" applyNumberFormat="1">
      <alignment shrinkToFit="0" wrapText="0"/>
    </xf>
    <xf borderId="6" fillId="2" fontId="13" numFmtId="49" xfId="0" applyAlignment="1" applyBorder="1" applyFont="1" applyNumberFormat="1">
      <alignment horizontal="center" shrinkToFit="0" wrapText="0"/>
    </xf>
    <xf borderId="5" fillId="2" fontId="14" numFmtId="49" xfId="0" applyAlignment="1" applyBorder="1" applyFont="1" applyNumberFormat="1">
      <alignment horizontal="center" shrinkToFit="0" wrapText="0"/>
    </xf>
    <xf borderId="5" fillId="2" fontId="11" numFmtId="49" xfId="0" applyBorder="1" applyFont="1" applyNumberFormat="1"/>
    <xf borderId="5" fillId="2" fontId="13" numFmtId="49" xfId="0" applyAlignment="1" applyBorder="1" applyFont="1" applyNumberFormat="1">
      <alignment shrinkToFit="0" wrapText="0"/>
    </xf>
    <xf borderId="5" fillId="2" fontId="15" numFmtId="49" xfId="0" applyAlignment="1" applyBorder="1" applyFont="1" applyNumberFormat="1">
      <alignment shrinkToFit="0" wrapText="0"/>
    </xf>
    <xf borderId="6" fillId="2" fontId="15" numFmtId="49" xfId="0" applyAlignment="1" applyBorder="1" applyFont="1" applyNumberFormat="1">
      <alignment horizontal="center" shrinkToFit="0" wrapText="0"/>
    </xf>
    <xf borderId="3" fillId="2" fontId="15" numFmtId="49" xfId="0" applyAlignment="1" applyBorder="1" applyFont="1" applyNumberFormat="1">
      <alignment shrinkToFit="0" wrapText="0"/>
    </xf>
    <xf borderId="4" fillId="2" fontId="15" numFmtId="49" xfId="0" applyAlignment="1" applyBorder="1" applyFont="1" applyNumberFormat="1">
      <alignment horizontal="center" shrinkToFit="0" wrapText="0"/>
    </xf>
    <xf borderId="5" fillId="2" fontId="16" numFmtId="49" xfId="0" applyAlignment="1" applyBorder="1" applyFont="1" applyNumberFormat="1">
      <alignment shrinkToFit="0" wrapText="0"/>
    </xf>
    <xf borderId="6" fillId="2" fontId="16" numFmtId="49" xfId="0" applyAlignment="1" applyBorder="1" applyFont="1" applyNumberFormat="1">
      <alignment horizontal="center" shrinkToFit="0" wrapText="0"/>
    </xf>
    <xf borderId="3" fillId="2" fontId="16" numFmtId="49" xfId="0" applyAlignment="1" applyBorder="1" applyFont="1" applyNumberFormat="1">
      <alignment shrinkToFit="0" wrapText="0"/>
    </xf>
    <xf borderId="4" fillId="2" fontId="16" numFmtId="49" xfId="0" applyAlignment="1" applyBorder="1" applyFont="1" applyNumberFormat="1">
      <alignment horizontal="center" shrinkToFit="0" wrapText="0"/>
    </xf>
    <xf borderId="5" fillId="2" fontId="17" numFmtId="49" xfId="0" applyAlignment="1" applyBorder="1" applyFont="1" applyNumberFormat="1">
      <alignment shrinkToFit="0" wrapText="0"/>
    </xf>
    <xf borderId="6" fillId="2" fontId="17" numFmtId="49" xfId="0" applyAlignment="1" applyBorder="1" applyFont="1" applyNumberFormat="1">
      <alignment horizontal="center" shrinkToFit="0" wrapText="0"/>
    </xf>
    <xf borderId="11" fillId="2" fontId="13" numFmtId="49" xfId="0" applyAlignment="1" applyBorder="1" applyFont="1" applyNumberFormat="1">
      <alignment horizontal="center" shrinkToFit="0" wrapText="0"/>
    </xf>
    <xf borderId="12" fillId="2" fontId="14" numFmtId="49" xfId="0" applyAlignment="1" applyBorder="1" applyFont="1" applyNumberFormat="1">
      <alignment horizontal="center" shrinkToFit="0" wrapText="0"/>
    </xf>
    <xf borderId="12" fillId="2" fontId="11" numFmtId="49" xfId="0" applyBorder="1" applyFont="1" applyNumberFormat="1"/>
    <xf borderId="12" fillId="2" fontId="17" numFmtId="49" xfId="0" applyAlignment="1" applyBorder="1" applyFont="1" applyNumberFormat="1">
      <alignment shrinkToFit="0" wrapText="0"/>
    </xf>
    <xf borderId="11" fillId="2" fontId="17" numFmtId="49" xfId="0" applyAlignment="1" applyBorder="1" applyFont="1" applyNumberFormat="1">
      <alignment horizontal="center" shrinkToFit="0" wrapText="0"/>
    </xf>
    <xf borderId="4" fillId="2" fontId="14" numFmtId="49" xfId="0" applyAlignment="1" applyBorder="1" applyFont="1" applyNumberFormat="1">
      <alignment horizontal="center" shrinkToFit="0" wrapText="0"/>
    </xf>
    <xf borderId="3" fillId="2" fontId="18" numFmtId="49" xfId="0" applyAlignment="1" applyBorder="1" applyFont="1" applyNumberFormat="1">
      <alignment horizontal="center" shrinkToFit="0" wrapText="0"/>
    </xf>
    <xf borderId="3" fillId="2" fontId="19" numFmtId="49" xfId="0" applyAlignment="1" applyBorder="1" applyFont="1" applyNumberFormat="1">
      <alignment readingOrder="0" shrinkToFit="0" wrapText="0"/>
    </xf>
    <xf borderId="4" fillId="2" fontId="19" numFmtId="49" xfId="0" applyAlignment="1" applyBorder="1" applyFont="1" applyNumberFormat="1">
      <alignment horizontal="center" shrinkToFit="0" wrapText="0"/>
    </xf>
    <xf borderId="6" fillId="2" fontId="14" numFmtId="49" xfId="0" applyAlignment="1" applyBorder="1" applyFont="1" applyNumberFormat="1">
      <alignment horizontal="center" shrinkToFit="0" wrapText="0"/>
    </xf>
    <xf borderId="5" fillId="2" fontId="18" numFmtId="49" xfId="0" applyAlignment="1" applyBorder="1" applyFont="1" applyNumberFormat="1">
      <alignment horizontal="center" shrinkToFit="0" wrapText="0"/>
    </xf>
    <xf borderId="5" fillId="2" fontId="19" numFmtId="49" xfId="0" applyAlignment="1" applyBorder="1" applyFont="1" applyNumberFormat="1">
      <alignment readingOrder="0" shrinkToFit="0" wrapText="0"/>
    </xf>
    <xf borderId="6" fillId="2" fontId="19" numFmtId="49" xfId="0" applyAlignment="1" applyBorder="1" applyFont="1" applyNumberFormat="1">
      <alignment horizontal="center" shrinkToFit="0" wrapText="0"/>
    </xf>
    <xf borderId="5" fillId="2" fontId="13" numFmtId="49" xfId="0" applyAlignment="1" applyBorder="1" applyFont="1" applyNumberFormat="1">
      <alignment readingOrder="0" shrinkToFit="0" wrapText="0"/>
    </xf>
    <xf borderId="5" fillId="2" fontId="15" numFmtId="49" xfId="0" applyAlignment="1" applyBorder="1" applyFont="1" applyNumberFormat="1">
      <alignment readingOrder="0" shrinkToFit="0" wrapText="0"/>
    </xf>
    <xf borderId="5" fillId="2" fontId="16" numFmtId="49" xfId="0" applyAlignment="1" applyBorder="1" applyFont="1" applyNumberFormat="1">
      <alignment readingOrder="0" shrinkToFit="0" wrapText="0"/>
    </xf>
    <xf borderId="5" fillId="2" fontId="11" numFmtId="49" xfId="0" applyAlignment="1" applyBorder="1" applyFont="1" applyNumberFormat="1">
      <alignment readingOrder="0"/>
    </xf>
    <xf borderId="6" fillId="2" fontId="20" numFmtId="49" xfId="0" applyAlignment="1" applyBorder="1" applyFont="1" applyNumberFormat="1">
      <alignment horizontal="center" shrinkToFit="0" wrapText="0"/>
    </xf>
    <xf borderId="6" fillId="2" fontId="3" numFmtId="49" xfId="0" applyBorder="1" applyFont="1" applyNumberFormat="1"/>
    <xf borderId="6" fillId="2" fontId="3" numFmtId="49" xfId="0" applyAlignment="1" applyBorder="1" applyFont="1" applyNumberFormat="1">
      <alignment readingOrder="0"/>
    </xf>
    <xf borderId="5" fillId="2" fontId="8" numFmtId="49" xfId="0" applyAlignment="1" applyBorder="1" applyFont="1" applyNumberFormat="1">
      <alignment readingOrder="0" shrinkToFit="0" wrapText="0"/>
    </xf>
    <xf borderId="4" fillId="2" fontId="21" numFmtId="49" xfId="0" applyAlignment="1" applyBorder="1" applyFont="1" applyNumberFormat="1">
      <alignment horizontal="center" shrinkToFit="0" wrapText="0"/>
    </xf>
    <xf borderId="3" fillId="2" fontId="6" numFmtId="49" xfId="0" applyAlignment="1" applyBorder="1" applyFont="1" applyNumberFormat="1">
      <alignment horizontal="center" shrinkToFit="0" wrapText="0"/>
    </xf>
    <xf borderId="3" fillId="2" fontId="5" numFmtId="49" xfId="0" applyAlignment="1" applyBorder="1" applyFont="1" applyNumberFormat="1">
      <alignment readingOrder="0" shrinkToFit="0" wrapText="0"/>
    </xf>
    <xf borderId="6" fillId="2" fontId="21" numFmtId="49" xfId="0" applyAlignment="1" applyBorder="1" applyFont="1" applyNumberFormat="1">
      <alignment horizontal="center" shrinkToFit="0" wrapText="0"/>
    </xf>
    <xf borderId="5" fillId="2" fontId="6" numFmtId="49" xfId="0" applyAlignment="1" applyBorder="1" applyFont="1" applyNumberFormat="1">
      <alignment horizontal="center" shrinkToFit="0" wrapText="0"/>
    </xf>
    <xf borderId="6" fillId="2" fontId="5" numFmtId="49" xfId="0" applyAlignment="1" applyBorder="1" applyFont="1" applyNumberFormat="1">
      <alignment horizontal="center" readingOrder="0" shrinkToFit="0" wrapText="0"/>
    </xf>
    <xf borderId="6" fillId="2" fontId="7" numFmtId="49" xfId="0" applyAlignment="1" applyBorder="1" applyFont="1" applyNumberFormat="1">
      <alignment horizontal="center" readingOrder="0" shrinkToFit="0" wrapText="0"/>
    </xf>
    <xf borderId="6" fillId="2" fontId="9" numFmtId="49" xfId="0" applyAlignment="1" applyBorder="1" applyFont="1" applyNumberFormat="1">
      <alignment horizontal="center" readingOrder="0" shrinkToFit="0" wrapText="0"/>
    </xf>
    <xf borderId="1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18.63"/>
    <col customWidth="1" min="3" max="3" width="49.88"/>
    <col customWidth="1" min="4" max="4" width="37.88"/>
    <col customWidth="1" min="5" max="5" width="49.88"/>
    <col customWidth="1" min="6" max="6" width="7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>
      <c r="A2" s="4" t="s">
        <v>6</v>
      </c>
      <c r="B2" s="5" t="s">
        <v>7</v>
      </c>
      <c r="C2" s="6" t="s">
        <v>8</v>
      </c>
      <c r="D2" s="7" t="s">
        <v>9</v>
      </c>
      <c r="E2" s="8" t="str">
        <f>IFERROR(__xludf.DUMMYFUNCTION("REGEXEXTRACT(C2, """"""([^""""]+)"""""")"),"Items.CommonChaoRecipe")</f>
        <v>Items.CommonChaoRecipe</v>
      </c>
      <c r="F2" s="9" t="s">
        <v>10</v>
      </c>
    </row>
    <row r="3">
      <c r="A3" s="10" t="s">
        <v>11</v>
      </c>
      <c r="B3" s="11" t="s">
        <v>7</v>
      </c>
      <c r="C3" s="12" t="s">
        <v>12</v>
      </c>
      <c r="D3" s="13" t="s">
        <v>13</v>
      </c>
      <c r="E3" s="8" t="str">
        <f>IFERROR(__xludf.DUMMYFUNCTION("REGEXEXTRACT(C3, """"""([^""""]+)"""""")"),"Items.CommonAshuraRecipe")</f>
        <v>Items.CommonAshuraRecipe</v>
      </c>
      <c r="F3" s="14" t="s">
        <v>10</v>
      </c>
    </row>
    <row r="4">
      <c r="A4" s="10" t="s">
        <v>14</v>
      </c>
      <c r="B4" s="11" t="s">
        <v>7</v>
      </c>
      <c r="C4" s="12" t="s">
        <v>15</v>
      </c>
      <c r="D4" s="13" t="s">
        <v>16</v>
      </c>
      <c r="E4" s="8" t="str">
        <f>IFERROR(__xludf.DUMMYFUNCTION("REGEXEXTRACT(C4, """"""([^""""]+)"""""")"),"Items.CommonCarnageRecipe")</f>
        <v>Items.CommonCarnageRecipe</v>
      </c>
      <c r="F4" s="14" t="s">
        <v>10</v>
      </c>
    </row>
    <row r="5">
      <c r="A5" s="10" t="s">
        <v>14</v>
      </c>
      <c r="B5" s="11" t="s">
        <v>7</v>
      </c>
      <c r="C5" s="12" t="s">
        <v>17</v>
      </c>
      <c r="D5" s="13" t="s">
        <v>18</v>
      </c>
      <c r="E5" s="8" t="str">
        <f>IFERROR(__xludf.DUMMYFUNCTION("REGEXEXTRACT(C5, """"""([^""""]+)"""""")"),"Items.CommonCrusherRecipe")</f>
        <v>Items.CommonCrusherRecipe</v>
      </c>
      <c r="F5" s="14" t="s">
        <v>10</v>
      </c>
    </row>
    <row r="6">
      <c r="A6" s="10" t="s">
        <v>19</v>
      </c>
      <c r="B6" s="11" t="s">
        <v>7</v>
      </c>
      <c r="C6" s="12" t="s">
        <v>20</v>
      </c>
      <c r="D6" s="13" t="s">
        <v>21</v>
      </c>
      <c r="E6" s="8" t="str">
        <f>IFERROR(__xludf.DUMMYFUNCTION("REGEXEXTRACT(C6, """"""([^""""]+)"""""")"),"Items.CommonCopperheadRecipe")</f>
        <v>Items.CommonCopperheadRecipe</v>
      </c>
      <c r="F6" s="14" t="s">
        <v>10</v>
      </c>
    </row>
    <row r="7">
      <c r="A7" s="10" t="s">
        <v>19</v>
      </c>
      <c r="B7" s="11" t="s">
        <v>7</v>
      </c>
      <c r="C7" s="12" t="s">
        <v>22</v>
      </c>
      <c r="D7" s="13" t="s">
        <v>23</v>
      </c>
      <c r="E7" s="8" t="str">
        <f>IFERROR(__xludf.DUMMYFUNCTION("REGEXEXTRACT(C7, """"""([^""""]+)"""""")"),"Items.CommonSidewinderRecipe")</f>
        <v>Items.CommonSidewinderRecipe</v>
      </c>
      <c r="F7" s="14" t="s">
        <v>10</v>
      </c>
    </row>
    <row r="8">
      <c r="A8" s="10" t="s">
        <v>19</v>
      </c>
      <c r="B8" s="15" t="s">
        <v>24</v>
      </c>
      <c r="C8" s="12" t="s">
        <v>25</v>
      </c>
      <c r="D8" s="13" t="s">
        <v>26</v>
      </c>
      <c r="E8" s="8" t="str">
        <f>IFERROR(__xludf.DUMMYFUNCTION("REGEXEXTRACT(C8, """"""([^""""]+)"""""")"),"Items.CommonUmbraRecipe")</f>
        <v>Items.CommonUmbraRecipe</v>
      </c>
      <c r="F8" s="14" t="s">
        <v>10</v>
      </c>
    </row>
    <row r="9">
      <c r="A9" s="10" t="s">
        <v>27</v>
      </c>
      <c r="B9" s="11" t="s">
        <v>7</v>
      </c>
      <c r="C9" s="12" t="s">
        <v>28</v>
      </c>
      <c r="D9" s="13" t="s">
        <v>29</v>
      </c>
      <c r="E9" s="8" t="str">
        <f>IFERROR(__xludf.DUMMYFUNCTION("REGEXEXTRACT(C9, """"""([^""""]+)"""""")"),"Items.CommonSataraRecipe")</f>
        <v>Items.CommonSataraRecipe</v>
      </c>
      <c r="F9" s="14" t="s">
        <v>10</v>
      </c>
    </row>
    <row r="10">
      <c r="A10" s="10" t="s">
        <v>27</v>
      </c>
      <c r="B10" s="11" t="s">
        <v>7</v>
      </c>
      <c r="C10" s="12" t="s">
        <v>30</v>
      </c>
      <c r="D10" s="13" t="s">
        <v>31</v>
      </c>
      <c r="E10" s="8" t="str">
        <f>IFERROR(__xludf.DUMMYFUNCTION("REGEXEXTRACT(C10, """"""([^""""]+)"""""")"),"Items.CommonTesteraRecipe")</f>
        <v>Items.CommonTesteraRecipe</v>
      </c>
      <c r="F10" s="14" t="s">
        <v>10</v>
      </c>
    </row>
    <row r="11">
      <c r="A11" s="10" t="s">
        <v>27</v>
      </c>
      <c r="B11" s="11" t="s">
        <v>7</v>
      </c>
      <c r="C11" s="12" t="s">
        <v>32</v>
      </c>
      <c r="D11" s="13" t="s">
        <v>33</v>
      </c>
      <c r="E11" s="8" t="str">
        <f>IFERROR(__xludf.DUMMYFUNCTION("REGEXEXTRACT(C11, """"""([^""""]+)"""""")"),"Items.CommonIglaRecipe")</f>
        <v>Items.CommonIglaRecipe</v>
      </c>
      <c r="F11" s="14" t="s">
        <v>10</v>
      </c>
    </row>
    <row r="12">
      <c r="A12" s="10" t="s">
        <v>27</v>
      </c>
      <c r="B12" s="11" t="s">
        <v>7</v>
      </c>
      <c r="C12" s="12" t="s">
        <v>34</v>
      </c>
      <c r="D12" s="13" t="s">
        <v>35</v>
      </c>
      <c r="E12" s="8" t="str">
        <f>IFERROR(__xludf.DUMMYFUNCTION("REGEXEXTRACT(C12, """"""([^""""]+)"""""")"),"Items.CommonPalicaRecipe")</f>
        <v>Items.CommonPalicaRecipe</v>
      </c>
      <c r="F12" s="14" t="s">
        <v>10</v>
      </c>
    </row>
    <row r="13">
      <c r="A13" s="10" t="s">
        <v>36</v>
      </c>
      <c r="B13" s="11" t="s">
        <v>7</v>
      </c>
      <c r="C13" s="12" t="s">
        <v>37</v>
      </c>
      <c r="D13" s="13" t="s">
        <v>38</v>
      </c>
      <c r="E13" s="8" t="str">
        <f>IFERROR(__xludf.DUMMYFUNCTION("REGEXEXTRACT(C13, """"""([^""""]+)"""""")"),"Items.CommonQuasarRecipe")</f>
        <v>Items.CommonQuasarRecipe</v>
      </c>
      <c r="F13" s="14" t="s">
        <v>10</v>
      </c>
    </row>
    <row r="14">
      <c r="A14" s="10" t="s">
        <v>36</v>
      </c>
      <c r="B14" s="11" t="s">
        <v>7</v>
      </c>
      <c r="C14" s="12" t="s">
        <v>39</v>
      </c>
      <c r="D14" s="13" t="s">
        <v>40</v>
      </c>
      <c r="E14" s="8" t="str">
        <f>IFERROR(__xludf.DUMMYFUNCTION("REGEXEXTRACT(C14, """"""([^""""]+)"""""")"),"Items.CommonNovaRecipe")</f>
        <v>Items.CommonNovaRecipe</v>
      </c>
      <c r="F14" s="14" t="s">
        <v>10</v>
      </c>
    </row>
    <row r="15">
      <c r="A15" s="10" t="s">
        <v>41</v>
      </c>
      <c r="B15" s="11" t="s">
        <v>7</v>
      </c>
      <c r="C15" s="12" t="s">
        <v>42</v>
      </c>
      <c r="D15" s="13" t="s">
        <v>43</v>
      </c>
      <c r="E15" s="8" t="str">
        <f>IFERROR(__xludf.DUMMYFUNCTION("REGEXEXTRACT(C15, """"""([^""""]+)"""""")"),"Items.CommonPulsarRecipe")</f>
        <v>Items.CommonPulsarRecipe</v>
      </c>
      <c r="F15" s="14" t="s">
        <v>10</v>
      </c>
    </row>
    <row r="16">
      <c r="A16" s="10" t="s">
        <v>41</v>
      </c>
      <c r="B16" s="11" t="s">
        <v>7</v>
      </c>
      <c r="C16" s="12" t="s">
        <v>44</v>
      </c>
      <c r="D16" s="13" t="s">
        <v>45</v>
      </c>
      <c r="E16" s="8" t="str">
        <f>IFERROR(__xludf.DUMMYFUNCTION("REGEXEXTRACT(C16, """"""([^""""]+)"""""")"),"Items.CommonDianRecipe")</f>
        <v>Items.CommonDianRecipe</v>
      </c>
      <c r="F16" s="14" t="s">
        <v>10</v>
      </c>
    </row>
    <row r="17">
      <c r="A17" s="10" t="s">
        <v>41</v>
      </c>
      <c r="B17" s="15" t="s">
        <v>46</v>
      </c>
      <c r="C17" s="12" t="s">
        <v>47</v>
      </c>
      <c r="D17" s="16" t="s">
        <v>48</v>
      </c>
      <c r="E17" s="8" t="str">
        <f>IFERROR(__xludf.DUMMYFUNCTION("REGEXEXTRACT(C17, """"""([^""""]+)"""""")"),"Items.CommonGuillotineRecipe")</f>
        <v>Items.CommonGuillotineRecipe</v>
      </c>
      <c r="F17" s="14" t="s">
        <v>10</v>
      </c>
    </row>
    <row r="18">
      <c r="A18" s="10" t="s">
        <v>6</v>
      </c>
      <c r="B18" s="15" t="s">
        <v>49</v>
      </c>
      <c r="C18" s="12" t="s">
        <v>50</v>
      </c>
      <c r="D18" s="13" t="s">
        <v>51</v>
      </c>
      <c r="E18" s="8" t="str">
        <f>IFERROR(__xludf.DUMMYFUNCTION("REGEXEXTRACT(C18, """"""([^""""]+)"""""")"),"Items.CommonGritRecipe")</f>
        <v>Items.CommonGritRecipe</v>
      </c>
      <c r="F18" s="14" t="s">
        <v>10</v>
      </c>
    </row>
    <row r="19">
      <c r="A19" s="10" t="s">
        <v>6</v>
      </c>
      <c r="B19" s="11" t="s">
        <v>7</v>
      </c>
      <c r="C19" s="12" t="s">
        <v>52</v>
      </c>
      <c r="D19" s="13" t="s">
        <v>53</v>
      </c>
      <c r="E19" s="8" t="str">
        <f>IFERROR(__xludf.DUMMYFUNCTION("REGEXEXTRACT(C19, """"""([^""""]+)"""""")"),"Items.CommonYukimuraRecipe")</f>
        <v>Items.CommonYukimuraRecipe</v>
      </c>
      <c r="F19" s="14" t="s">
        <v>10</v>
      </c>
    </row>
    <row r="20">
      <c r="A20" s="10" t="s">
        <v>19</v>
      </c>
      <c r="B20" s="11" t="s">
        <v>7</v>
      </c>
      <c r="C20" s="12" t="s">
        <v>54</v>
      </c>
      <c r="D20" s="13" t="s">
        <v>55</v>
      </c>
      <c r="E20" s="8" t="str">
        <f>IFERROR(__xludf.DUMMYFUNCTION("REGEXEXTRACT(C20, """"""([^""""]+)"""""")"),"Items.CommonMasamuneRecipe")</f>
        <v>Items.CommonMasamuneRecipe</v>
      </c>
      <c r="F20" s="14" t="s">
        <v>10</v>
      </c>
    </row>
    <row r="21">
      <c r="A21" s="10" t="s">
        <v>6</v>
      </c>
      <c r="B21" s="11" t="s">
        <v>7</v>
      </c>
      <c r="C21" s="12" t="s">
        <v>56</v>
      </c>
      <c r="D21" s="13" t="s">
        <v>57</v>
      </c>
      <c r="E21" s="8" t="str">
        <f>IFERROR(__xludf.DUMMYFUNCTION("REGEXEXTRACT(C21, """"""([^""""]+)"""""")"),"Items.CommonKenshinRecipe")</f>
        <v>Items.CommonKenshinRecipe</v>
      </c>
      <c r="F21" s="14" t="s">
        <v>10</v>
      </c>
    </row>
    <row r="22">
      <c r="A22" s="10" t="s">
        <v>6</v>
      </c>
      <c r="B22" s="15" t="s">
        <v>46</v>
      </c>
      <c r="C22" s="12" t="s">
        <v>58</v>
      </c>
      <c r="D22" s="13" t="s">
        <v>59</v>
      </c>
      <c r="E22" s="8" t="str">
        <f>IFERROR(__xludf.DUMMYFUNCTION("REGEXEXTRACT(C22, """"""([^""""]+)"""""")"),"Items.CommonKappaRecipe")</f>
        <v>Items.CommonKappaRecipe</v>
      </c>
      <c r="F22" s="14" t="s">
        <v>10</v>
      </c>
    </row>
    <row r="23">
      <c r="A23" s="10" t="s">
        <v>19</v>
      </c>
      <c r="B23" s="15" t="s">
        <v>46</v>
      </c>
      <c r="C23" s="12" t="s">
        <v>60</v>
      </c>
      <c r="D23" s="13" t="s">
        <v>61</v>
      </c>
      <c r="E23" s="8" t="str">
        <f>IFERROR(__xludf.DUMMYFUNCTION("REGEXEXTRACT(C23, """"""([^""""]+)"""""")"),"Items.CommonKyubiRecipe")</f>
        <v>Items.CommonKyubiRecipe</v>
      </c>
      <c r="F23" s="14" t="s">
        <v>10</v>
      </c>
    </row>
    <row r="24">
      <c r="A24" s="10" t="s">
        <v>14</v>
      </c>
      <c r="B24" s="11" t="s">
        <v>7</v>
      </c>
      <c r="C24" s="12" t="s">
        <v>62</v>
      </c>
      <c r="D24" s="13" t="s">
        <v>63</v>
      </c>
      <c r="E24" s="8" t="str">
        <f>IFERROR(__xludf.DUMMYFUNCTION("REGEXEXTRACT(C24, """"""([^""""]+)"""""")"),"Items.CommonZhuoRecipe")</f>
        <v>Items.CommonZhuoRecipe</v>
      </c>
      <c r="F24" s="14" t="s">
        <v>10</v>
      </c>
    </row>
    <row r="25">
      <c r="A25" s="10" t="s">
        <v>6</v>
      </c>
      <c r="B25" s="11" t="s">
        <v>7</v>
      </c>
      <c r="C25" s="12" t="s">
        <v>64</v>
      </c>
      <c r="D25" s="13" t="s">
        <v>65</v>
      </c>
      <c r="E25" s="8" t="str">
        <f>IFERROR(__xludf.DUMMYFUNCTION("REGEXEXTRACT(C25, """"""([^""""]+)"""""")"),"Items.CommonLibertyRecipe")</f>
        <v>Items.CommonLibertyRecipe</v>
      </c>
      <c r="F25" s="14" t="s">
        <v>10</v>
      </c>
    </row>
    <row r="26">
      <c r="A26" s="10" t="s">
        <v>6</v>
      </c>
      <c r="B26" s="11" t="s">
        <v>7</v>
      </c>
      <c r="C26" s="12" t="s">
        <v>66</v>
      </c>
      <c r="D26" s="13" t="s">
        <v>67</v>
      </c>
      <c r="E26" s="8" t="str">
        <f>IFERROR(__xludf.DUMMYFUNCTION("REGEXEXTRACT(C26, """"""([^""""]+)"""""")"),"Items.CommonLexingtonRecipe")</f>
        <v>Items.CommonLexingtonRecipe</v>
      </c>
      <c r="F26" s="14" t="s">
        <v>10</v>
      </c>
    </row>
    <row r="27">
      <c r="A27" s="10" t="s">
        <v>68</v>
      </c>
      <c r="B27" s="11" t="s">
        <v>7</v>
      </c>
      <c r="C27" s="12" t="s">
        <v>69</v>
      </c>
      <c r="D27" s="13" t="s">
        <v>70</v>
      </c>
      <c r="E27" s="8" t="str">
        <f>IFERROR(__xludf.DUMMYFUNCTION("REGEXEXTRACT(C27, """"""([^""""]+)"""""")"),"Items.CommonAchillesRecipe")</f>
        <v>Items.CommonAchillesRecipe</v>
      </c>
      <c r="F27" s="14" t="s">
        <v>10</v>
      </c>
    </row>
    <row r="28">
      <c r="A28" s="10" t="s">
        <v>6</v>
      </c>
      <c r="B28" s="11" t="s">
        <v>7</v>
      </c>
      <c r="C28" s="12" t="s">
        <v>71</v>
      </c>
      <c r="D28" s="13" t="s">
        <v>72</v>
      </c>
      <c r="E28" s="8" t="str">
        <f>IFERROR(__xludf.DUMMYFUNCTION("REGEXEXTRACT(C28, """"""([^""""]+)"""""")"),"Items.CommonOmahaRecipe")</f>
        <v>Items.CommonOmahaRecipe</v>
      </c>
      <c r="F28" s="14" t="s">
        <v>10</v>
      </c>
    </row>
    <row r="29">
      <c r="A29" s="10" t="s">
        <v>14</v>
      </c>
      <c r="B29" s="11" t="s">
        <v>7</v>
      </c>
      <c r="C29" s="12" t="s">
        <v>73</v>
      </c>
      <c r="D29" s="13" t="s">
        <v>74</v>
      </c>
      <c r="E29" s="8" t="str">
        <f>IFERROR(__xludf.DUMMYFUNCTION("REGEXEXTRACT(C29, """"""([^""""]+)"""""")"),"Items.CommonTacticianRecipe")</f>
        <v>Items.CommonTacticianRecipe</v>
      </c>
      <c r="F29" s="14" t="s">
        <v>10</v>
      </c>
    </row>
    <row r="30">
      <c r="A30" s="10" t="s">
        <v>75</v>
      </c>
      <c r="B30" s="11" t="s">
        <v>7</v>
      </c>
      <c r="C30" s="12" t="s">
        <v>76</v>
      </c>
      <c r="D30" s="13" t="s">
        <v>77</v>
      </c>
      <c r="E30" s="8" t="str">
        <f>IFERROR(__xludf.DUMMYFUNCTION("REGEXEXTRACT(C30, """"""([^""""]+)"""""")"),"Items.CommonDefenderRecipe")</f>
        <v>Items.CommonDefenderRecipe</v>
      </c>
      <c r="F30" s="14" t="s">
        <v>10</v>
      </c>
    </row>
    <row r="31">
      <c r="A31" s="10" t="s">
        <v>41</v>
      </c>
      <c r="B31" s="11" t="s">
        <v>7</v>
      </c>
      <c r="C31" s="12" t="s">
        <v>78</v>
      </c>
      <c r="D31" s="13" t="s">
        <v>79</v>
      </c>
      <c r="E31" s="8" t="str">
        <f>IFERROR(__xludf.DUMMYFUNCTION("REGEXEXTRACT(C31, """"""([^""""]+)"""""")"),"Items.CommonSaratogaRecipe")</f>
        <v>Items.CommonSaratogaRecipe</v>
      </c>
      <c r="F31" s="14" t="s">
        <v>10</v>
      </c>
    </row>
    <row r="32">
      <c r="A32" s="10" t="s">
        <v>19</v>
      </c>
      <c r="B32" s="11" t="s">
        <v>7</v>
      </c>
      <c r="C32" s="12" t="s">
        <v>80</v>
      </c>
      <c r="D32" s="13" t="s">
        <v>81</v>
      </c>
      <c r="E32" s="8" t="str">
        <f>IFERROR(__xludf.DUMMYFUNCTION("REGEXEXTRACT(C32, """"""([^""""]+)"""""")"),"Items.CommonAjaxRecipe")</f>
        <v>Items.CommonAjaxRecipe</v>
      </c>
      <c r="F32" s="14" t="s">
        <v>10</v>
      </c>
    </row>
    <row r="33">
      <c r="A33" s="10" t="s">
        <v>75</v>
      </c>
      <c r="B33" s="15" t="s">
        <v>46</v>
      </c>
      <c r="C33" s="12" t="s">
        <v>82</v>
      </c>
      <c r="D33" s="13" t="s">
        <v>83</v>
      </c>
      <c r="E33" s="8" t="str">
        <f>IFERROR(__xludf.DUMMYFUNCTION("REGEXEXTRACT(C33, """"""([^""""]+)"""""")"),"Items.CommonMA70Recipe")</f>
        <v>Items.CommonMA70Recipe</v>
      </c>
      <c r="F33" s="14" t="s">
        <v>10</v>
      </c>
    </row>
    <row r="34">
      <c r="A34" s="10" t="s">
        <v>36</v>
      </c>
      <c r="B34" s="15" t="s">
        <v>49</v>
      </c>
      <c r="C34" s="12" t="s">
        <v>84</v>
      </c>
      <c r="D34" s="13" t="s">
        <v>85</v>
      </c>
      <c r="E34" s="8" t="str">
        <f>IFERROR(__xludf.DUMMYFUNCTION("REGEXEXTRACT(C34, """"""([^""""]+)"""""")"),"Items.CommonMetelRecipe")</f>
        <v>Items.CommonMetelRecipe</v>
      </c>
      <c r="F34" s="14" t="s">
        <v>10</v>
      </c>
    </row>
    <row r="35">
      <c r="A35" s="10" t="s">
        <v>6</v>
      </c>
      <c r="B35" s="15" t="s">
        <v>49</v>
      </c>
      <c r="C35" s="12" t="s">
        <v>86</v>
      </c>
      <c r="D35" s="13" t="s">
        <v>87</v>
      </c>
      <c r="E35" s="8" t="str">
        <f>IFERROR(__xludf.DUMMYFUNCTION("REGEXEXTRACT(C35, """"""([^""""]+)"""""")"),"Items.CommonTiconRecipe")</f>
        <v>Items.CommonTiconRecipe</v>
      </c>
      <c r="F35" s="14" t="s">
        <v>10</v>
      </c>
    </row>
    <row r="36">
      <c r="A36" s="10" t="s">
        <v>11</v>
      </c>
      <c r="B36" s="11" t="s">
        <v>7</v>
      </c>
      <c r="C36" s="12" t="s">
        <v>88</v>
      </c>
      <c r="D36" s="13" t="s">
        <v>89</v>
      </c>
      <c r="E36" s="8" t="str">
        <f>IFERROR(__xludf.DUMMYFUNCTION("REGEXEXTRACT(C36, """"""([^""""]+)"""""")"),"Items.CommonNekomataRecipe")</f>
        <v>Items.CommonNekomataRecipe</v>
      </c>
      <c r="F36" s="14" t="s">
        <v>10</v>
      </c>
    </row>
    <row r="37">
      <c r="A37" s="10" t="s">
        <v>6</v>
      </c>
      <c r="B37" s="11" t="s">
        <v>7</v>
      </c>
      <c r="C37" s="12" t="s">
        <v>90</v>
      </c>
      <c r="D37" s="13" t="s">
        <v>91</v>
      </c>
      <c r="E37" s="8" t="str">
        <f>IFERROR(__xludf.DUMMYFUNCTION("REGEXEXTRACT(C37, """"""([^""""]+)"""""")"),"Items.CommonNueRecipe")</f>
        <v>Items.CommonNueRecipe</v>
      </c>
      <c r="F37" s="14" t="s">
        <v>10</v>
      </c>
    </row>
    <row r="38">
      <c r="A38" s="10" t="s">
        <v>36</v>
      </c>
      <c r="B38" s="11" t="s">
        <v>7</v>
      </c>
      <c r="C38" s="12" t="s">
        <v>92</v>
      </c>
      <c r="D38" s="13" t="s">
        <v>93</v>
      </c>
      <c r="E38" s="8" t="str">
        <f>IFERROR(__xludf.DUMMYFUNCTION("REGEXEXTRACT(C38, """"""([^""""]+)"""""")"),"Items.CommonOvertureRecipe")</f>
        <v>Items.CommonOvertureRecipe</v>
      </c>
      <c r="F38" s="14" t="s">
        <v>10</v>
      </c>
    </row>
    <row r="39">
      <c r="A39" s="10" t="s">
        <v>36</v>
      </c>
      <c r="B39" s="11" t="s">
        <v>7</v>
      </c>
      <c r="C39" s="12" t="s">
        <v>94</v>
      </c>
      <c r="D39" s="13" t="s">
        <v>95</v>
      </c>
      <c r="E39" s="8" t="str">
        <f>IFERROR(__xludf.DUMMYFUNCTION("REGEXEXTRACT(C39, """"""([^""""]+)"""""")"),"Items.CommonBuryaRecipe")</f>
        <v>Items.CommonBuryaRecipe</v>
      </c>
      <c r="F39" s="14" t="s">
        <v>10</v>
      </c>
    </row>
    <row r="40">
      <c r="A40" s="10" t="s">
        <v>41</v>
      </c>
      <c r="B40" s="15" t="s">
        <v>46</v>
      </c>
      <c r="C40" s="12" t="s">
        <v>96</v>
      </c>
      <c r="D40" s="13" t="s">
        <v>97</v>
      </c>
      <c r="E40" s="8" t="str">
        <f>IFERROR(__xludf.DUMMYFUNCTION("REGEXEXTRACT(C40, """"""([^""""]+)"""""")"),"Items.CommonSenkohRecipe")</f>
        <v>Items.CommonSenkohRecipe</v>
      </c>
      <c r="F40" s="14" t="s">
        <v>10</v>
      </c>
    </row>
    <row r="41">
      <c r="A41" s="10" t="s">
        <v>68</v>
      </c>
      <c r="B41" s="11" t="s">
        <v>7</v>
      </c>
      <c r="C41" s="12" t="s">
        <v>98</v>
      </c>
      <c r="D41" s="13" t="s">
        <v>99</v>
      </c>
      <c r="E41" s="8" t="str">
        <f>IFERROR(__xludf.DUMMYFUNCTION("REGEXEXTRACT(C41, """"""([^""""]+)"""""")"),"Items.CommonSor22Recipe")</f>
        <v>Items.CommonSor22Recipe</v>
      </c>
      <c r="F41" s="14" t="s">
        <v>10</v>
      </c>
    </row>
    <row r="42">
      <c r="A42" s="10" t="s">
        <v>11</v>
      </c>
      <c r="B42" s="11" t="s">
        <v>7</v>
      </c>
      <c r="C42" s="12" t="s">
        <v>100</v>
      </c>
      <c r="D42" s="13" t="s">
        <v>101</v>
      </c>
      <c r="E42" s="8" t="str">
        <f>IFERROR(__xludf.DUMMYFUNCTION("REGEXEXTRACT(C42, """"""([^""""]+)"""""")"),"Items.CommonGradRecipe")</f>
        <v>Items.CommonGradRecipe</v>
      </c>
      <c r="F42" s="14" t="s">
        <v>10</v>
      </c>
    </row>
    <row r="43">
      <c r="A43" s="10" t="s">
        <v>41</v>
      </c>
      <c r="B43" s="11" t="s">
        <v>7</v>
      </c>
      <c r="C43" s="12" t="s">
        <v>102</v>
      </c>
      <c r="D43" s="13" t="s">
        <v>103</v>
      </c>
      <c r="E43" s="8" t="str">
        <f>IFERROR(__xludf.DUMMYFUNCTION("REGEXEXTRACT(C43, """"""([^""""]+)"""""")"),"Items.CommonShingenRecipe")</f>
        <v>Items.CommonShingenRecipe</v>
      </c>
      <c r="F43" s="14" t="s">
        <v>10</v>
      </c>
    </row>
    <row r="44">
      <c r="A44" s="10" t="s">
        <v>6</v>
      </c>
      <c r="B44" s="11" t="s">
        <v>7</v>
      </c>
      <c r="C44" s="12" t="s">
        <v>104</v>
      </c>
      <c r="D44" s="13" t="s">
        <v>105</v>
      </c>
      <c r="E44" s="8" t="str">
        <f>IFERROR(__xludf.DUMMYFUNCTION("REGEXEXTRACT(C44, """"""([^""""]+)"""""")"),"Items.CommonUnityRecipe")</f>
        <v>Items.CommonUnityRecipe</v>
      </c>
      <c r="F44" s="14" t="s">
        <v>10</v>
      </c>
    </row>
    <row r="45">
      <c r="A45" s="10" t="s">
        <v>14</v>
      </c>
      <c r="B45" s="15" t="s">
        <v>46</v>
      </c>
      <c r="C45" s="12" t="s">
        <v>106</v>
      </c>
      <c r="D45" s="13" t="s">
        <v>107</v>
      </c>
      <c r="E45" s="8" t="str">
        <f>IFERROR(__xludf.DUMMYFUNCTION("REGEXEXTRACT(C45, """"""([^""""]+)"""""")"),"Items.CommonPozharRecipe")</f>
        <v>Items.CommonPozharRecipe</v>
      </c>
      <c r="F45" s="14" t="s">
        <v>10</v>
      </c>
    </row>
    <row r="46">
      <c r="A46" s="10" t="s">
        <v>41</v>
      </c>
      <c r="B46" s="15" t="s">
        <v>49</v>
      </c>
      <c r="C46" s="12" t="s">
        <v>108</v>
      </c>
      <c r="D46" s="13" t="s">
        <v>109</v>
      </c>
      <c r="E46" s="8" t="str">
        <f>IFERROR(__xludf.DUMMYFUNCTION("REGEXEXTRACT(C46, """"""([^""""]+)"""""")"),"Items.CommonWardenRecipe")</f>
        <v>Items.CommonWardenRecipe</v>
      </c>
      <c r="F46" s="14" t="s">
        <v>10</v>
      </c>
    </row>
    <row r="47">
      <c r="A47" s="10" t="s">
        <v>6</v>
      </c>
      <c r="B47" s="11" t="s">
        <v>7</v>
      </c>
      <c r="C47" s="12" t="s">
        <v>110</v>
      </c>
      <c r="D47" s="17" t="s">
        <v>9</v>
      </c>
      <c r="E47" s="8" t="str">
        <f>IFERROR(__xludf.DUMMYFUNCTION("REGEXEXTRACT(C47, """"""([^""""]+)"""""")"),"Items.UncommonChaoRecipe")</f>
        <v>Items.UncommonChaoRecipe</v>
      </c>
      <c r="F47" s="18" t="s">
        <v>111</v>
      </c>
    </row>
    <row r="48">
      <c r="A48" s="10" t="s">
        <v>11</v>
      </c>
      <c r="B48" s="11" t="s">
        <v>7</v>
      </c>
      <c r="C48" s="12" t="s">
        <v>112</v>
      </c>
      <c r="D48" s="17" t="s">
        <v>13</v>
      </c>
      <c r="E48" s="8" t="str">
        <f>IFERROR(__xludf.DUMMYFUNCTION("REGEXEXTRACT(C48, """"""([^""""]+)"""""")"),"Items.UncommonAshuraRecipe")</f>
        <v>Items.UncommonAshuraRecipe</v>
      </c>
      <c r="F48" s="18" t="s">
        <v>111</v>
      </c>
    </row>
    <row r="49">
      <c r="A49" s="10" t="s">
        <v>14</v>
      </c>
      <c r="B49" s="11" t="s">
        <v>7</v>
      </c>
      <c r="C49" s="12" t="s">
        <v>113</v>
      </c>
      <c r="D49" s="17" t="s">
        <v>16</v>
      </c>
      <c r="E49" s="8" t="str">
        <f>IFERROR(__xludf.DUMMYFUNCTION("REGEXEXTRACT(C49, """"""([^""""]+)"""""")"),"Items.UncommonCarnageRecipe")</f>
        <v>Items.UncommonCarnageRecipe</v>
      </c>
      <c r="F49" s="18" t="s">
        <v>111</v>
      </c>
    </row>
    <row r="50">
      <c r="A50" s="10" t="s">
        <v>14</v>
      </c>
      <c r="B50" s="11" t="s">
        <v>7</v>
      </c>
      <c r="C50" s="12" t="s">
        <v>114</v>
      </c>
      <c r="D50" s="17" t="s">
        <v>18</v>
      </c>
      <c r="E50" s="8" t="str">
        <f>IFERROR(__xludf.DUMMYFUNCTION("REGEXEXTRACT(C50, """"""([^""""]+)"""""")"),"Items.UncommonCrusherRecipe")</f>
        <v>Items.UncommonCrusherRecipe</v>
      </c>
      <c r="F50" s="18" t="s">
        <v>111</v>
      </c>
    </row>
    <row r="51">
      <c r="A51" s="10" t="s">
        <v>19</v>
      </c>
      <c r="B51" s="11" t="s">
        <v>7</v>
      </c>
      <c r="C51" s="12" t="s">
        <v>115</v>
      </c>
      <c r="D51" s="17" t="s">
        <v>21</v>
      </c>
      <c r="E51" s="8" t="str">
        <f>IFERROR(__xludf.DUMMYFUNCTION("REGEXEXTRACT(C51, """"""([^""""]+)"""""")"),"Items.UncommonCopperheadRecipe")</f>
        <v>Items.UncommonCopperheadRecipe</v>
      </c>
      <c r="F51" s="18" t="s">
        <v>111</v>
      </c>
    </row>
    <row r="52">
      <c r="A52" s="10" t="s">
        <v>19</v>
      </c>
      <c r="B52" s="11" t="s">
        <v>7</v>
      </c>
      <c r="C52" s="12" t="s">
        <v>116</v>
      </c>
      <c r="D52" s="17" t="s">
        <v>23</v>
      </c>
      <c r="E52" s="8" t="str">
        <f>IFERROR(__xludf.DUMMYFUNCTION("REGEXEXTRACT(C52, """"""([^""""]+)"""""")"),"Items.UncommonSidewinderRecipe")</f>
        <v>Items.UncommonSidewinderRecipe</v>
      </c>
      <c r="F52" s="18" t="s">
        <v>111</v>
      </c>
    </row>
    <row r="53">
      <c r="A53" s="10" t="s">
        <v>19</v>
      </c>
      <c r="B53" s="15" t="s">
        <v>24</v>
      </c>
      <c r="C53" s="12" t="s">
        <v>117</v>
      </c>
      <c r="D53" s="17" t="s">
        <v>26</v>
      </c>
      <c r="E53" s="8" t="str">
        <f>IFERROR(__xludf.DUMMYFUNCTION("REGEXEXTRACT(C53, """"""([^""""]+)"""""")"),"Items.UncommonUmbraRecipe")</f>
        <v>Items.UncommonUmbraRecipe</v>
      </c>
      <c r="F53" s="18" t="s">
        <v>111</v>
      </c>
    </row>
    <row r="54">
      <c r="A54" s="10" t="s">
        <v>27</v>
      </c>
      <c r="B54" s="11" t="s">
        <v>7</v>
      </c>
      <c r="C54" s="12" t="s">
        <v>118</v>
      </c>
      <c r="D54" s="17" t="s">
        <v>29</v>
      </c>
      <c r="E54" s="8" t="str">
        <f>IFERROR(__xludf.DUMMYFUNCTION("REGEXEXTRACT(C54, """"""([^""""]+)"""""")"),"Items.UncommonSataraRecipe")</f>
        <v>Items.UncommonSataraRecipe</v>
      </c>
      <c r="F54" s="18" t="s">
        <v>111</v>
      </c>
    </row>
    <row r="55">
      <c r="A55" s="10" t="s">
        <v>27</v>
      </c>
      <c r="B55" s="11" t="s">
        <v>7</v>
      </c>
      <c r="C55" s="12" t="s">
        <v>119</v>
      </c>
      <c r="D55" s="17" t="s">
        <v>31</v>
      </c>
      <c r="E55" s="8" t="str">
        <f>IFERROR(__xludf.DUMMYFUNCTION("REGEXEXTRACT(C55, """"""([^""""]+)"""""")"),"Items.UncommonTesteraRecipe")</f>
        <v>Items.UncommonTesteraRecipe</v>
      </c>
      <c r="F55" s="18" t="s">
        <v>111</v>
      </c>
    </row>
    <row r="56">
      <c r="A56" s="10" t="s">
        <v>27</v>
      </c>
      <c r="B56" s="11" t="s">
        <v>7</v>
      </c>
      <c r="C56" s="12" t="s">
        <v>120</v>
      </c>
      <c r="D56" s="17" t="s">
        <v>33</v>
      </c>
      <c r="E56" s="8" t="str">
        <f>IFERROR(__xludf.DUMMYFUNCTION("REGEXEXTRACT(C56, """"""([^""""]+)"""""")"),"Items.UncommonIglaRecipe")</f>
        <v>Items.UncommonIglaRecipe</v>
      </c>
      <c r="F56" s="18" t="s">
        <v>111</v>
      </c>
    </row>
    <row r="57">
      <c r="A57" s="10" t="s">
        <v>27</v>
      </c>
      <c r="B57" s="11" t="s">
        <v>7</v>
      </c>
      <c r="C57" s="12" t="s">
        <v>121</v>
      </c>
      <c r="D57" s="17" t="s">
        <v>35</v>
      </c>
      <c r="E57" s="8" t="str">
        <f>IFERROR(__xludf.DUMMYFUNCTION("REGEXEXTRACT(C57, """"""([^""""]+)"""""")"),"Items.UncommonPalicaRecipe")</f>
        <v>Items.UncommonPalicaRecipe</v>
      </c>
      <c r="F57" s="18" t="s">
        <v>111</v>
      </c>
    </row>
    <row r="58">
      <c r="A58" s="10" t="s">
        <v>36</v>
      </c>
      <c r="B58" s="11" t="s">
        <v>7</v>
      </c>
      <c r="C58" s="12" t="s">
        <v>122</v>
      </c>
      <c r="D58" s="17" t="s">
        <v>38</v>
      </c>
      <c r="E58" s="8" t="str">
        <f>IFERROR(__xludf.DUMMYFUNCTION("REGEXEXTRACT(C58, """"""([^""""]+)"""""")"),"Items.UncommonQuasarRecipe")</f>
        <v>Items.UncommonQuasarRecipe</v>
      </c>
      <c r="F58" s="18" t="s">
        <v>111</v>
      </c>
    </row>
    <row r="59">
      <c r="A59" s="10" t="s">
        <v>36</v>
      </c>
      <c r="B59" s="11" t="s">
        <v>7</v>
      </c>
      <c r="C59" s="12" t="s">
        <v>123</v>
      </c>
      <c r="D59" s="17" t="s">
        <v>40</v>
      </c>
      <c r="E59" s="8" t="str">
        <f>IFERROR(__xludf.DUMMYFUNCTION("REGEXEXTRACT(C59, """"""([^""""]+)"""""")"),"Items.UncommonNovaRecipe")</f>
        <v>Items.UncommonNovaRecipe</v>
      </c>
      <c r="F59" s="18" t="s">
        <v>111</v>
      </c>
    </row>
    <row r="60">
      <c r="A60" s="10" t="s">
        <v>41</v>
      </c>
      <c r="B60" s="11" t="s">
        <v>7</v>
      </c>
      <c r="C60" s="12" t="s">
        <v>124</v>
      </c>
      <c r="D60" s="17" t="s">
        <v>43</v>
      </c>
      <c r="E60" s="8" t="str">
        <f>IFERROR(__xludf.DUMMYFUNCTION("REGEXEXTRACT(C60, """"""([^""""]+)"""""")"),"Items.UncommonPulsarRecipe")</f>
        <v>Items.UncommonPulsarRecipe</v>
      </c>
      <c r="F60" s="18" t="s">
        <v>111</v>
      </c>
    </row>
    <row r="61">
      <c r="A61" s="10" t="s">
        <v>41</v>
      </c>
      <c r="B61" s="11" t="s">
        <v>7</v>
      </c>
      <c r="C61" s="12" t="s">
        <v>125</v>
      </c>
      <c r="D61" s="17" t="s">
        <v>45</v>
      </c>
      <c r="E61" s="8" t="str">
        <f>IFERROR(__xludf.DUMMYFUNCTION("REGEXEXTRACT(C61, """"""([^""""]+)"""""")"),"Items.UncommonDianRecipe")</f>
        <v>Items.UncommonDianRecipe</v>
      </c>
      <c r="F61" s="18" t="s">
        <v>111</v>
      </c>
    </row>
    <row r="62">
      <c r="A62" s="10" t="s">
        <v>41</v>
      </c>
      <c r="B62" s="15" t="s">
        <v>46</v>
      </c>
      <c r="C62" s="12" t="s">
        <v>126</v>
      </c>
      <c r="D62" s="17" t="s">
        <v>48</v>
      </c>
      <c r="E62" s="8" t="str">
        <f>IFERROR(__xludf.DUMMYFUNCTION("REGEXEXTRACT(C62, """"""([^""""]+)"""""")"),"Items.UncommonGuillotineRecipe")</f>
        <v>Items.UncommonGuillotineRecipe</v>
      </c>
      <c r="F62" s="18" t="s">
        <v>111</v>
      </c>
    </row>
    <row r="63">
      <c r="A63" s="10" t="s">
        <v>6</v>
      </c>
      <c r="B63" s="15" t="s">
        <v>49</v>
      </c>
      <c r="C63" s="12" t="s">
        <v>127</v>
      </c>
      <c r="D63" s="19" t="s">
        <v>51</v>
      </c>
      <c r="E63" s="8" t="str">
        <f>IFERROR(__xludf.DUMMYFUNCTION("REGEXEXTRACT(C63, """"""([^""""]+)"""""")"),"Items.UncommonGritRecipe")</f>
        <v>Items.UncommonGritRecipe</v>
      </c>
      <c r="F63" s="18" t="s">
        <v>111</v>
      </c>
    </row>
    <row r="64">
      <c r="A64" s="10" t="s">
        <v>6</v>
      </c>
      <c r="B64" s="11" t="s">
        <v>7</v>
      </c>
      <c r="C64" s="12" t="s">
        <v>128</v>
      </c>
      <c r="D64" s="17" t="s">
        <v>53</v>
      </c>
      <c r="E64" s="8" t="str">
        <f>IFERROR(__xludf.DUMMYFUNCTION("REGEXEXTRACT(C64, """"""([^""""]+)"""""")"),"Items.UncommonYukimuraRecipe")</f>
        <v>Items.UncommonYukimuraRecipe</v>
      </c>
      <c r="F64" s="18" t="s">
        <v>111</v>
      </c>
    </row>
    <row r="65">
      <c r="A65" s="10" t="s">
        <v>19</v>
      </c>
      <c r="B65" s="11" t="s">
        <v>7</v>
      </c>
      <c r="C65" s="12" t="s">
        <v>129</v>
      </c>
      <c r="D65" s="17" t="s">
        <v>55</v>
      </c>
      <c r="E65" s="8" t="str">
        <f>IFERROR(__xludf.DUMMYFUNCTION("REGEXEXTRACT(C65, """"""([^""""]+)"""""")"),"Items.UncommonMasamuneRecipe")</f>
        <v>Items.UncommonMasamuneRecipe</v>
      </c>
      <c r="F65" s="18" t="s">
        <v>111</v>
      </c>
    </row>
    <row r="66">
      <c r="A66" s="10" t="s">
        <v>6</v>
      </c>
      <c r="B66" s="11" t="s">
        <v>7</v>
      </c>
      <c r="C66" s="12" t="s">
        <v>130</v>
      </c>
      <c r="D66" s="17" t="s">
        <v>57</v>
      </c>
      <c r="E66" s="8" t="str">
        <f>IFERROR(__xludf.DUMMYFUNCTION("REGEXEXTRACT(C66, """"""([^""""]+)"""""")"),"Items.UncommonKenshinRecipe")</f>
        <v>Items.UncommonKenshinRecipe</v>
      </c>
      <c r="F66" s="18" t="s">
        <v>111</v>
      </c>
    </row>
    <row r="67">
      <c r="A67" s="10" t="s">
        <v>6</v>
      </c>
      <c r="B67" s="15" t="s">
        <v>46</v>
      </c>
      <c r="C67" s="12" t="s">
        <v>131</v>
      </c>
      <c r="D67" s="17" t="s">
        <v>59</v>
      </c>
      <c r="E67" s="8" t="str">
        <f>IFERROR(__xludf.DUMMYFUNCTION("REGEXEXTRACT(C67, """"""([^""""]+)"""""")"),"Items.UncommonKappaRecipe")</f>
        <v>Items.UncommonKappaRecipe</v>
      </c>
      <c r="F67" s="18" t="s">
        <v>111</v>
      </c>
    </row>
    <row r="68">
      <c r="A68" s="10" t="s">
        <v>19</v>
      </c>
      <c r="B68" s="15" t="s">
        <v>46</v>
      </c>
      <c r="C68" s="12" t="s">
        <v>132</v>
      </c>
      <c r="D68" s="17" t="s">
        <v>61</v>
      </c>
      <c r="E68" s="8" t="str">
        <f>IFERROR(__xludf.DUMMYFUNCTION("REGEXEXTRACT(C68, """"""([^""""]+)"""""")"),"Items.UncommonKyubiRecipe")</f>
        <v>Items.UncommonKyubiRecipe</v>
      </c>
      <c r="F68" s="18" t="s">
        <v>111</v>
      </c>
    </row>
    <row r="69">
      <c r="A69" s="10" t="s">
        <v>14</v>
      </c>
      <c r="B69" s="11" t="s">
        <v>7</v>
      </c>
      <c r="C69" s="12" t="s">
        <v>133</v>
      </c>
      <c r="D69" s="17" t="s">
        <v>63</v>
      </c>
      <c r="E69" s="8" t="str">
        <f>IFERROR(__xludf.DUMMYFUNCTION("REGEXEXTRACT(C69, """"""([^""""]+)"""""")"),"Items.UncommonZhuoRecipe")</f>
        <v>Items.UncommonZhuoRecipe</v>
      </c>
      <c r="F69" s="18" t="s">
        <v>111</v>
      </c>
    </row>
    <row r="70">
      <c r="A70" s="10" t="s">
        <v>6</v>
      </c>
      <c r="B70" s="11" t="s">
        <v>7</v>
      </c>
      <c r="C70" s="12" t="s">
        <v>134</v>
      </c>
      <c r="D70" s="17" t="s">
        <v>65</v>
      </c>
      <c r="E70" s="8" t="str">
        <f>IFERROR(__xludf.DUMMYFUNCTION("REGEXEXTRACT(C70, """"""([^""""]+)"""""")"),"Items.UncommonLibertyRecipe")</f>
        <v>Items.UncommonLibertyRecipe</v>
      </c>
      <c r="F70" s="18" t="s">
        <v>111</v>
      </c>
    </row>
    <row r="71">
      <c r="A71" s="10" t="s">
        <v>6</v>
      </c>
      <c r="B71" s="11" t="s">
        <v>7</v>
      </c>
      <c r="C71" s="12" t="s">
        <v>135</v>
      </c>
      <c r="D71" s="17" t="s">
        <v>67</v>
      </c>
      <c r="E71" s="8" t="str">
        <f>IFERROR(__xludf.DUMMYFUNCTION("REGEXEXTRACT(C71, """"""([^""""]+)"""""")"),"Items.UncommonLexingtonRecipe")</f>
        <v>Items.UncommonLexingtonRecipe</v>
      </c>
      <c r="F71" s="18" t="s">
        <v>111</v>
      </c>
    </row>
    <row r="72">
      <c r="A72" s="10" t="s">
        <v>68</v>
      </c>
      <c r="B72" s="11" t="s">
        <v>7</v>
      </c>
      <c r="C72" s="12" t="s">
        <v>136</v>
      </c>
      <c r="D72" s="17" t="s">
        <v>70</v>
      </c>
      <c r="E72" s="8" t="str">
        <f>IFERROR(__xludf.DUMMYFUNCTION("REGEXEXTRACT(C72, """"""([^""""]+)"""""")"),"Items.UncommonAchillesRecipe")</f>
        <v>Items.UncommonAchillesRecipe</v>
      </c>
      <c r="F72" s="18" t="s">
        <v>111</v>
      </c>
    </row>
    <row r="73">
      <c r="A73" s="10" t="s">
        <v>6</v>
      </c>
      <c r="B73" s="11" t="s">
        <v>7</v>
      </c>
      <c r="C73" s="12" t="s">
        <v>137</v>
      </c>
      <c r="D73" s="17" t="s">
        <v>72</v>
      </c>
      <c r="E73" s="8" t="str">
        <f>IFERROR(__xludf.DUMMYFUNCTION("REGEXEXTRACT(C73, """"""([^""""]+)"""""")"),"Items.UncommonOmahaRecipe")</f>
        <v>Items.UncommonOmahaRecipe</v>
      </c>
      <c r="F73" s="18" t="s">
        <v>111</v>
      </c>
    </row>
    <row r="74">
      <c r="A74" s="10" t="s">
        <v>14</v>
      </c>
      <c r="B74" s="11" t="s">
        <v>7</v>
      </c>
      <c r="C74" s="12" t="s">
        <v>138</v>
      </c>
      <c r="D74" s="17" t="s">
        <v>74</v>
      </c>
      <c r="E74" s="8" t="str">
        <f>IFERROR(__xludf.DUMMYFUNCTION("REGEXEXTRACT(C74, """"""([^""""]+)"""""")"),"Items.UncommonTacticianRecipe")</f>
        <v>Items.UncommonTacticianRecipe</v>
      </c>
      <c r="F74" s="18" t="s">
        <v>111</v>
      </c>
    </row>
    <row r="75">
      <c r="A75" s="10" t="s">
        <v>75</v>
      </c>
      <c r="B75" s="11" t="s">
        <v>7</v>
      </c>
      <c r="C75" s="12" t="s">
        <v>139</v>
      </c>
      <c r="D75" s="17" t="s">
        <v>77</v>
      </c>
      <c r="E75" s="8" t="str">
        <f>IFERROR(__xludf.DUMMYFUNCTION("REGEXEXTRACT(C75, """"""([^""""]+)"""""")"),"Items.UncommonDefenderRecipe")</f>
        <v>Items.UncommonDefenderRecipe</v>
      </c>
      <c r="F75" s="18" t="s">
        <v>111</v>
      </c>
    </row>
    <row r="76">
      <c r="A76" s="10" t="s">
        <v>41</v>
      </c>
      <c r="B76" s="11" t="s">
        <v>7</v>
      </c>
      <c r="C76" s="12" t="s">
        <v>140</v>
      </c>
      <c r="D76" s="17" t="s">
        <v>79</v>
      </c>
      <c r="E76" s="8" t="str">
        <f>IFERROR(__xludf.DUMMYFUNCTION("REGEXEXTRACT(C76, """"""([^""""]+)"""""")"),"Items.UncommonSaratogaRecipe")</f>
        <v>Items.UncommonSaratogaRecipe</v>
      </c>
      <c r="F76" s="18" t="s">
        <v>111</v>
      </c>
    </row>
    <row r="77">
      <c r="A77" s="10" t="s">
        <v>19</v>
      </c>
      <c r="B77" s="11" t="s">
        <v>7</v>
      </c>
      <c r="C77" s="12" t="s">
        <v>141</v>
      </c>
      <c r="D77" s="17" t="s">
        <v>81</v>
      </c>
      <c r="E77" s="8" t="str">
        <f>IFERROR(__xludf.DUMMYFUNCTION("REGEXEXTRACT(C77, """"""([^""""]+)"""""")"),"Items.UncommonAjaxRecipe")</f>
        <v>Items.UncommonAjaxRecipe</v>
      </c>
      <c r="F77" s="18" t="s">
        <v>111</v>
      </c>
    </row>
    <row r="78">
      <c r="A78" s="10" t="s">
        <v>75</v>
      </c>
      <c r="B78" s="15" t="s">
        <v>46</v>
      </c>
      <c r="C78" s="12" t="s">
        <v>142</v>
      </c>
      <c r="D78" s="17" t="s">
        <v>83</v>
      </c>
      <c r="E78" s="8" t="str">
        <f>IFERROR(__xludf.DUMMYFUNCTION("REGEXEXTRACT(C78, """"""([^""""]+)"""""")"),"Items.UncommonMA70Recipe")</f>
        <v>Items.UncommonMA70Recipe</v>
      </c>
      <c r="F78" s="18" t="s">
        <v>111</v>
      </c>
    </row>
    <row r="79">
      <c r="A79" s="10" t="s">
        <v>36</v>
      </c>
      <c r="B79" s="15" t="s">
        <v>49</v>
      </c>
      <c r="C79" s="12" t="s">
        <v>143</v>
      </c>
      <c r="D79" s="17" t="s">
        <v>85</v>
      </c>
      <c r="E79" s="8" t="str">
        <f>IFERROR(__xludf.DUMMYFUNCTION("REGEXEXTRACT(C79, """"""([^""""]+)"""""")"),"Items.UncommonMetelRecipe")</f>
        <v>Items.UncommonMetelRecipe</v>
      </c>
      <c r="F79" s="18" t="s">
        <v>111</v>
      </c>
    </row>
    <row r="80">
      <c r="A80" s="10" t="s">
        <v>6</v>
      </c>
      <c r="B80" s="15" t="s">
        <v>49</v>
      </c>
      <c r="C80" s="12" t="s">
        <v>144</v>
      </c>
      <c r="D80" s="17" t="s">
        <v>87</v>
      </c>
      <c r="E80" s="8" t="str">
        <f>IFERROR(__xludf.DUMMYFUNCTION("REGEXEXTRACT(C80, """"""([^""""]+)"""""")"),"Items.UncommonTiconRecipe")</f>
        <v>Items.UncommonTiconRecipe</v>
      </c>
      <c r="F80" s="18" t="s">
        <v>111</v>
      </c>
    </row>
    <row r="81">
      <c r="A81" s="10" t="s">
        <v>11</v>
      </c>
      <c r="B81" s="11" t="s">
        <v>7</v>
      </c>
      <c r="C81" s="12" t="s">
        <v>145</v>
      </c>
      <c r="D81" s="17" t="s">
        <v>89</v>
      </c>
      <c r="E81" s="8" t="str">
        <f>IFERROR(__xludf.DUMMYFUNCTION("REGEXEXTRACT(C81, """"""([^""""]+)"""""")"),"Items.UncommonNekomataRecipe")</f>
        <v>Items.UncommonNekomataRecipe</v>
      </c>
      <c r="F81" s="18" t="s">
        <v>111</v>
      </c>
    </row>
    <row r="82">
      <c r="A82" s="10" t="s">
        <v>6</v>
      </c>
      <c r="B82" s="11" t="s">
        <v>7</v>
      </c>
      <c r="C82" s="12" t="s">
        <v>146</v>
      </c>
      <c r="D82" s="17" t="s">
        <v>91</v>
      </c>
      <c r="E82" s="8" t="str">
        <f>IFERROR(__xludf.DUMMYFUNCTION("REGEXEXTRACT(C82, """"""([^""""]+)"""""")"),"Items.UncommonNueRecipe")</f>
        <v>Items.UncommonNueRecipe</v>
      </c>
      <c r="F82" s="18" t="s">
        <v>111</v>
      </c>
    </row>
    <row r="83">
      <c r="A83" s="10" t="s">
        <v>36</v>
      </c>
      <c r="B83" s="11" t="s">
        <v>7</v>
      </c>
      <c r="C83" s="12" t="s">
        <v>147</v>
      </c>
      <c r="D83" s="17" t="s">
        <v>93</v>
      </c>
      <c r="E83" s="8" t="str">
        <f>IFERROR(__xludf.DUMMYFUNCTION("REGEXEXTRACT(C83, """"""([^""""]+)"""""")"),"Items.UncommonOvertureRecipe")</f>
        <v>Items.UncommonOvertureRecipe</v>
      </c>
      <c r="F83" s="18" t="s">
        <v>111</v>
      </c>
    </row>
    <row r="84">
      <c r="A84" s="10" t="s">
        <v>36</v>
      </c>
      <c r="B84" s="11" t="s">
        <v>7</v>
      </c>
      <c r="C84" s="12" t="s">
        <v>148</v>
      </c>
      <c r="D84" s="17" t="s">
        <v>95</v>
      </c>
      <c r="E84" s="8" t="str">
        <f>IFERROR(__xludf.DUMMYFUNCTION("REGEXEXTRACT(C84, """"""([^""""]+)"""""")"),"Items.UncommonBuryaRecipe")</f>
        <v>Items.UncommonBuryaRecipe</v>
      </c>
      <c r="F84" s="18" t="s">
        <v>111</v>
      </c>
    </row>
    <row r="85">
      <c r="A85" s="10" t="s">
        <v>41</v>
      </c>
      <c r="B85" s="15" t="s">
        <v>46</v>
      </c>
      <c r="C85" s="12" t="s">
        <v>149</v>
      </c>
      <c r="D85" s="17" t="s">
        <v>97</v>
      </c>
      <c r="E85" s="8" t="str">
        <f>IFERROR(__xludf.DUMMYFUNCTION("REGEXEXTRACT(C85, """"""([^""""]+)"""""")"),"Items.UncommonSenkohRecipe")</f>
        <v>Items.UncommonSenkohRecipe</v>
      </c>
      <c r="F85" s="18" t="s">
        <v>111</v>
      </c>
    </row>
    <row r="86">
      <c r="A86" s="10" t="s">
        <v>68</v>
      </c>
      <c r="B86" s="11" t="s">
        <v>7</v>
      </c>
      <c r="C86" s="12" t="s">
        <v>150</v>
      </c>
      <c r="D86" s="17" t="s">
        <v>99</v>
      </c>
      <c r="E86" s="8" t="str">
        <f>IFERROR(__xludf.DUMMYFUNCTION("REGEXEXTRACT(C86, """"""([^""""]+)"""""")"),"Items.UncommonSor22Recipe")</f>
        <v>Items.UncommonSor22Recipe</v>
      </c>
      <c r="F86" s="18" t="s">
        <v>111</v>
      </c>
    </row>
    <row r="87">
      <c r="A87" s="10" t="s">
        <v>11</v>
      </c>
      <c r="B87" s="11" t="s">
        <v>7</v>
      </c>
      <c r="C87" s="12" t="s">
        <v>151</v>
      </c>
      <c r="D87" s="17" t="s">
        <v>101</v>
      </c>
      <c r="E87" s="8" t="str">
        <f>IFERROR(__xludf.DUMMYFUNCTION("REGEXEXTRACT(C87, """"""([^""""]+)"""""")"),"Items.UncommonGradRecipe")</f>
        <v>Items.UncommonGradRecipe</v>
      </c>
      <c r="F87" s="18" t="s">
        <v>111</v>
      </c>
    </row>
    <row r="88">
      <c r="A88" s="10" t="s">
        <v>41</v>
      </c>
      <c r="B88" s="11" t="s">
        <v>7</v>
      </c>
      <c r="C88" s="12" t="s">
        <v>152</v>
      </c>
      <c r="D88" s="17" t="s">
        <v>103</v>
      </c>
      <c r="E88" s="8" t="str">
        <f>IFERROR(__xludf.DUMMYFUNCTION("REGEXEXTRACT(C88, """"""([^""""]+)"""""")"),"Items.UncommonShingenRecipe")</f>
        <v>Items.UncommonShingenRecipe</v>
      </c>
      <c r="F88" s="18" t="s">
        <v>111</v>
      </c>
    </row>
    <row r="89">
      <c r="A89" s="10" t="s">
        <v>6</v>
      </c>
      <c r="B89" s="11" t="s">
        <v>7</v>
      </c>
      <c r="C89" s="12" t="s">
        <v>153</v>
      </c>
      <c r="D89" s="17" t="s">
        <v>105</v>
      </c>
      <c r="E89" s="8" t="str">
        <f>IFERROR(__xludf.DUMMYFUNCTION("REGEXEXTRACT(C89, """"""([^""""]+)"""""")"),"Items.UncommonUnityRecipe")</f>
        <v>Items.UncommonUnityRecipe</v>
      </c>
      <c r="F89" s="18" t="s">
        <v>111</v>
      </c>
    </row>
    <row r="90">
      <c r="A90" s="10" t="s">
        <v>14</v>
      </c>
      <c r="B90" s="15" t="s">
        <v>46</v>
      </c>
      <c r="C90" s="12" t="s">
        <v>154</v>
      </c>
      <c r="D90" s="17" t="s">
        <v>107</v>
      </c>
      <c r="E90" s="8" t="str">
        <f>IFERROR(__xludf.DUMMYFUNCTION("REGEXEXTRACT(C90, """"""([^""""]+)"""""")"),"Items.UncommonPozharRecipe")</f>
        <v>Items.UncommonPozharRecipe</v>
      </c>
      <c r="F90" s="18" t="s">
        <v>111</v>
      </c>
    </row>
    <row r="91">
      <c r="A91" s="10" t="s">
        <v>41</v>
      </c>
      <c r="B91" s="15" t="s">
        <v>49</v>
      </c>
      <c r="C91" s="12" t="s">
        <v>155</v>
      </c>
      <c r="D91" s="17" t="s">
        <v>109</v>
      </c>
      <c r="E91" s="8" t="str">
        <f>IFERROR(__xludf.DUMMYFUNCTION("REGEXEXTRACT(C91, """"""([^""""]+)"""""")"),"Items.UncommonWardenRecipe")</f>
        <v>Items.UncommonWardenRecipe</v>
      </c>
      <c r="F91" s="18" t="s">
        <v>111</v>
      </c>
    </row>
    <row r="92">
      <c r="A92" s="10" t="s">
        <v>6</v>
      </c>
      <c r="B92" s="11" t="s">
        <v>7</v>
      </c>
      <c r="C92" s="12" t="s">
        <v>156</v>
      </c>
      <c r="D92" s="20" t="s">
        <v>9</v>
      </c>
      <c r="E92" s="8" t="str">
        <f>IFERROR(__xludf.DUMMYFUNCTION("REGEXEXTRACT(C92, """"""([^""""]+)"""""")"),"Items.RareChaoRecipe")</f>
        <v>Items.RareChaoRecipe</v>
      </c>
      <c r="F92" s="21" t="s">
        <v>157</v>
      </c>
    </row>
    <row r="93">
      <c r="A93" s="10" t="s">
        <v>11</v>
      </c>
      <c r="B93" s="11" t="s">
        <v>7</v>
      </c>
      <c r="C93" s="12" t="s">
        <v>158</v>
      </c>
      <c r="D93" s="20" t="s">
        <v>13</v>
      </c>
      <c r="E93" s="8" t="str">
        <f>IFERROR(__xludf.DUMMYFUNCTION("REGEXEXTRACT(C93, """"""([^""""]+)"""""")"),"Items.RareAshuraRecipe")</f>
        <v>Items.RareAshuraRecipe</v>
      </c>
      <c r="F93" s="21" t="s">
        <v>157</v>
      </c>
    </row>
    <row r="94">
      <c r="A94" s="10" t="s">
        <v>14</v>
      </c>
      <c r="B94" s="11" t="s">
        <v>7</v>
      </c>
      <c r="C94" s="12" t="s">
        <v>159</v>
      </c>
      <c r="D94" s="20" t="s">
        <v>16</v>
      </c>
      <c r="E94" s="8" t="str">
        <f>IFERROR(__xludf.DUMMYFUNCTION("REGEXEXTRACT(C94, """"""([^""""]+)"""""")"),"Items.RareCarnageRecipe")</f>
        <v>Items.RareCarnageRecipe</v>
      </c>
      <c r="F94" s="21" t="s">
        <v>157</v>
      </c>
    </row>
    <row r="95">
      <c r="A95" s="10" t="s">
        <v>14</v>
      </c>
      <c r="B95" s="11" t="s">
        <v>7</v>
      </c>
      <c r="C95" s="12" t="s">
        <v>160</v>
      </c>
      <c r="D95" s="20" t="s">
        <v>18</v>
      </c>
      <c r="E95" s="8" t="str">
        <f>IFERROR(__xludf.DUMMYFUNCTION("REGEXEXTRACT(C95, """"""([^""""]+)"""""")"),"Items.RareCrusherRecipe")</f>
        <v>Items.RareCrusherRecipe</v>
      </c>
      <c r="F95" s="21" t="s">
        <v>157</v>
      </c>
    </row>
    <row r="96">
      <c r="A96" s="10" t="s">
        <v>19</v>
      </c>
      <c r="B96" s="11" t="s">
        <v>7</v>
      </c>
      <c r="C96" s="12" t="s">
        <v>161</v>
      </c>
      <c r="D96" s="20" t="s">
        <v>21</v>
      </c>
      <c r="E96" s="8" t="str">
        <f>IFERROR(__xludf.DUMMYFUNCTION("REGEXEXTRACT(C96, """"""([^""""]+)"""""")"),"Items.RareCopperheadRecipe")</f>
        <v>Items.RareCopperheadRecipe</v>
      </c>
      <c r="F96" s="21" t="s">
        <v>157</v>
      </c>
    </row>
    <row r="97">
      <c r="A97" s="10" t="s">
        <v>19</v>
      </c>
      <c r="B97" s="11" t="s">
        <v>7</v>
      </c>
      <c r="C97" s="12" t="s">
        <v>162</v>
      </c>
      <c r="D97" s="20" t="s">
        <v>23</v>
      </c>
      <c r="E97" s="8" t="str">
        <f>IFERROR(__xludf.DUMMYFUNCTION("REGEXEXTRACT(C97, """"""([^""""]+)"""""")"),"Items.RareSidewinderRecipe")</f>
        <v>Items.RareSidewinderRecipe</v>
      </c>
      <c r="F97" s="21" t="s">
        <v>157</v>
      </c>
    </row>
    <row r="98">
      <c r="A98" s="10" t="s">
        <v>19</v>
      </c>
      <c r="B98" s="15" t="s">
        <v>24</v>
      </c>
      <c r="C98" s="12" t="s">
        <v>163</v>
      </c>
      <c r="D98" s="20" t="s">
        <v>26</v>
      </c>
      <c r="E98" s="8" t="str">
        <f>IFERROR(__xludf.DUMMYFUNCTION("REGEXEXTRACT(C98, """"""([^""""]+)"""""")"),"Items.RareUmbraRecipe")</f>
        <v>Items.RareUmbraRecipe</v>
      </c>
      <c r="F98" s="21" t="s">
        <v>157</v>
      </c>
    </row>
    <row r="99">
      <c r="A99" s="10" t="s">
        <v>27</v>
      </c>
      <c r="B99" s="11" t="s">
        <v>7</v>
      </c>
      <c r="C99" s="12" t="s">
        <v>164</v>
      </c>
      <c r="D99" s="20" t="s">
        <v>29</v>
      </c>
      <c r="E99" s="8" t="str">
        <f>IFERROR(__xludf.DUMMYFUNCTION("REGEXEXTRACT(C99, """"""([^""""]+)"""""")"),"Items.RareSataraRecipe")</f>
        <v>Items.RareSataraRecipe</v>
      </c>
      <c r="F99" s="21" t="s">
        <v>157</v>
      </c>
    </row>
    <row r="100">
      <c r="A100" s="10" t="s">
        <v>27</v>
      </c>
      <c r="B100" s="11" t="s">
        <v>7</v>
      </c>
      <c r="C100" s="12" t="s">
        <v>165</v>
      </c>
      <c r="D100" s="20" t="s">
        <v>31</v>
      </c>
      <c r="E100" s="8" t="str">
        <f>IFERROR(__xludf.DUMMYFUNCTION("REGEXEXTRACT(C100, """"""([^""""]+)"""""")"),"Items.RareTesteraRecipe")</f>
        <v>Items.RareTesteraRecipe</v>
      </c>
      <c r="F100" s="21" t="s">
        <v>157</v>
      </c>
    </row>
    <row r="101">
      <c r="A101" s="10" t="s">
        <v>27</v>
      </c>
      <c r="B101" s="11" t="s">
        <v>7</v>
      </c>
      <c r="C101" s="12" t="s">
        <v>166</v>
      </c>
      <c r="D101" s="20" t="s">
        <v>33</v>
      </c>
      <c r="E101" s="8" t="str">
        <f>IFERROR(__xludf.DUMMYFUNCTION("REGEXEXTRACT(C101, """"""([^""""]+)"""""")"),"Items.RareIglaRecipe")</f>
        <v>Items.RareIglaRecipe</v>
      </c>
      <c r="F101" s="21" t="s">
        <v>157</v>
      </c>
    </row>
    <row r="102">
      <c r="A102" s="10" t="s">
        <v>27</v>
      </c>
      <c r="B102" s="11" t="s">
        <v>7</v>
      </c>
      <c r="C102" s="12" t="s">
        <v>167</v>
      </c>
      <c r="D102" s="20" t="s">
        <v>35</v>
      </c>
      <c r="E102" s="8" t="str">
        <f>IFERROR(__xludf.DUMMYFUNCTION("REGEXEXTRACT(C102, """"""([^""""]+)"""""")"),"Items.RarePalicaRecipe")</f>
        <v>Items.RarePalicaRecipe</v>
      </c>
      <c r="F102" s="21" t="s">
        <v>157</v>
      </c>
    </row>
    <row r="103">
      <c r="A103" s="10" t="s">
        <v>36</v>
      </c>
      <c r="B103" s="11" t="s">
        <v>7</v>
      </c>
      <c r="C103" s="12" t="s">
        <v>168</v>
      </c>
      <c r="D103" s="20" t="s">
        <v>38</v>
      </c>
      <c r="E103" s="8" t="str">
        <f>IFERROR(__xludf.DUMMYFUNCTION("REGEXEXTRACT(C103, """"""([^""""]+)"""""")"),"Items.RareQuasarRecipe")</f>
        <v>Items.RareQuasarRecipe</v>
      </c>
      <c r="F103" s="21" t="s">
        <v>157</v>
      </c>
    </row>
    <row r="104">
      <c r="A104" s="10" t="s">
        <v>36</v>
      </c>
      <c r="B104" s="11" t="s">
        <v>7</v>
      </c>
      <c r="C104" s="12" t="s">
        <v>169</v>
      </c>
      <c r="D104" s="20" t="s">
        <v>40</v>
      </c>
      <c r="E104" s="8" t="str">
        <f>IFERROR(__xludf.DUMMYFUNCTION("REGEXEXTRACT(C104, """"""([^""""]+)"""""")"),"Items.RareNovaRecipe")</f>
        <v>Items.RareNovaRecipe</v>
      </c>
      <c r="F104" s="21" t="s">
        <v>157</v>
      </c>
    </row>
    <row r="105">
      <c r="A105" s="10" t="s">
        <v>41</v>
      </c>
      <c r="B105" s="11" t="s">
        <v>7</v>
      </c>
      <c r="C105" s="12" t="s">
        <v>170</v>
      </c>
      <c r="D105" s="20" t="s">
        <v>43</v>
      </c>
      <c r="E105" s="8" t="str">
        <f>IFERROR(__xludf.DUMMYFUNCTION("REGEXEXTRACT(C105, """"""([^""""]+)"""""")"),"Items.RarePulsarRecipe")</f>
        <v>Items.RarePulsarRecipe</v>
      </c>
      <c r="F105" s="21" t="s">
        <v>157</v>
      </c>
    </row>
    <row r="106">
      <c r="A106" s="10" t="s">
        <v>41</v>
      </c>
      <c r="B106" s="11" t="s">
        <v>7</v>
      </c>
      <c r="C106" s="12" t="s">
        <v>171</v>
      </c>
      <c r="D106" s="20" t="s">
        <v>45</v>
      </c>
      <c r="E106" s="8" t="str">
        <f>IFERROR(__xludf.DUMMYFUNCTION("REGEXEXTRACT(C106, """"""([^""""]+)"""""")"),"Items.RareDianRecipe")</f>
        <v>Items.RareDianRecipe</v>
      </c>
      <c r="F106" s="21" t="s">
        <v>157</v>
      </c>
    </row>
    <row r="107">
      <c r="A107" s="10" t="s">
        <v>41</v>
      </c>
      <c r="B107" s="15" t="s">
        <v>46</v>
      </c>
      <c r="C107" s="12" t="s">
        <v>172</v>
      </c>
      <c r="D107" s="20" t="s">
        <v>48</v>
      </c>
      <c r="E107" s="8" t="str">
        <f>IFERROR(__xludf.DUMMYFUNCTION("REGEXEXTRACT(C107, """"""([^""""]+)"""""")"),"Items.RareGuillotineRecipe")</f>
        <v>Items.RareGuillotineRecipe</v>
      </c>
      <c r="F107" s="21" t="s">
        <v>157</v>
      </c>
    </row>
    <row r="108">
      <c r="A108" s="10" t="s">
        <v>6</v>
      </c>
      <c r="B108" s="15" t="s">
        <v>49</v>
      </c>
      <c r="C108" s="12" t="s">
        <v>173</v>
      </c>
      <c r="D108" s="22" t="s">
        <v>51</v>
      </c>
      <c r="E108" s="8" t="str">
        <f>IFERROR(__xludf.DUMMYFUNCTION("REGEXEXTRACT(C108, """"""([^""""]+)"""""")"),"Items.RareGritRecipe")</f>
        <v>Items.RareGritRecipe</v>
      </c>
      <c r="F108" s="21" t="s">
        <v>157</v>
      </c>
    </row>
    <row r="109">
      <c r="A109" s="10" t="s">
        <v>6</v>
      </c>
      <c r="B109" s="11" t="s">
        <v>7</v>
      </c>
      <c r="C109" s="12" t="s">
        <v>174</v>
      </c>
      <c r="D109" s="20" t="s">
        <v>53</v>
      </c>
      <c r="E109" s="8" t="str">
        <f>IFERROR(__xludf.DUMMYFUNCTION("REGEXEXTRACT(C109, """"""([^""""]+)"""""")"),"Items.RareYukimuraRecipe")</f>
        <v>Items.RareYukimuraRecipe</v>
      </c>
      <c r="F109" s="21" t="s">
        <v>157</v>
      </c>
    </row>
    <row r="110">
      <c r="A110" s="10" t="s">
        <v>19</v>
      </c>
      <c r="B110" s="11" t="s">
        <v>7</v>
      </c>
      <c r="C110" s="12" t="s">
        <v>175</v>
      </c>
      <c r="D110" s="20" t="s">
        <v>55</v>
      </c>
      <c r="E110" s="8" t="str">
        <f>IFERROR(__xludf.DUMMYFUNCTION("REGEXEXTRACT(C110, """"""([^""""]+)"""""")"),"Items.RareMasamuneRecipe")</f>
        <v>Items.RareMasamuneRecipe</v>
      </c>
      <c r="F110" s="21" t="s">
        <v>157</v>
      </c>
    </row>
    <row r="111">
      <c r="A111" s="10" t="s">
        <v>6</v>
      </c>
      <c r="B111" s="11" t="s">
        <v>7</v>
      </c>
      <c r="C111" s="12" t="s">
        <v>176</v>
      </c>
      <c r="D111" s="20" t="s">
        <v>57</v>
      </c>
      <c r="E111" s="8" t="str">
        <f>IFERROR(__xludf.DUMMYFUNCTION("REGEXEXTRACT(C111, """"""([^""""]+)"""""")"),"Items.RareKenshinRecipe")</f>
        <v>Items.RareKenshinRecipe</v>
      </c>
      <c r="F111" s="21" t="s">
        <v>157</v>
      </c>
    </row>
    <row r="112">
      <c r="A112" s="10" t="s">
        <v>6</v>
      </c>
      <c r="B112" s="15" t="s">
        <v>46</v>
      </c>
      <c r="C112" s="12" t="s">
        <v>177</v>
      </c>
      <c r="D112" s="20" t="s">
        <v>59</v>
      </c>
      <c r="E112" s="8" t="str">
        <f>IFERROR(__xludf.DUMMYFUNCTION("REGEXEXTRACT(C112, """"""([^""""]+)"""""")"),"Items.RareKappaRecipe")</f>
        <v>Items.RareKappaRecipe</v>
      </c>
      <c r="F112" s="21" t="s">
        <v>157</v>
      </c>
    </row>
    <row r="113">
      <c r="A113" s="10" t="s">
        <v>19</v>
      </c>
      <c r="B113" s="15" t="s">
        <v>46</v>
      </c>
      <c r="C113" s="12" t="s">
        <v>178</v>
      </c>
      <c r="D113" s="20" t="s">
        <v>61</v>
      </c>
      <c r="E113" s="8" t="str">
        <f>IFERROR(__xludf.DUMMYFUNCTION("REGEXEXTRACT(C113, """"""([^""""]+)"""""")"),"Items.RareKyubiRecipe")</f>
        <v>Items.RareKyubiRecipe</v>
      </c>
      <c r="F113" s="21" t="s">
        <v>157</v>
      </c>
    </row>
    <row r="114">
      <c r="A114" s="10" t="s">
        <v>14</v>
      </c>
      <c r="B114" s="11" t="s">
        <v>7</v>
      </c>
      <c r="C114" s="12" t="s">
        <v>179</v>
      </c>
      <c r="D114" s="20" t="s">
        <v>63</v>
      </c>
      <c r="E114" s="8" t="str">
        <f>IFERROR(__xludf.DUMMYFUNCTION("REGEXEXTRACT(C114, """"""([^""""]+)"""""")"),"Items.RareZhuoRecipe")</f>
        <v>Items.RareZhuoRecipe</v>
      </c>
      <c r="F114" s="21" t="s">
        <v>157</v>
      </c>
    </row>
    <row r="115">
      <c r="A115" s="10" t="s">
        <v>6</v>
      </c>
      <c r="B115" s="11" t="s">
        <v>7</v>
      </c>
      <c r="C115" s="12" t="s">
        <v>180</v>
      </c>
      <c r="D115" s="20" t="s">
        <v>65</v>
      </c>
      <c r="E115" s="8" t="str">
        <f>IFERROR(__xludf.DUMMYFUNCTION("REGEXEXTRACT(C115, """"""([^""""]+)"""""")"),"Items.RareLibertyRecipe")</f>
        <v>Items.RareLibertyRecipe</v>
      </c>
      <c r="F115" s="21" t="s">
        <v>157</v>
      </c>
    </row>
    <row r="116">
      <c r="A116" s="10" t="s">
        <v>6</v>
      </c>
      <c r="B116" s="11" t="s">
        <v>7</v>
      </c>
      <c r="C116" s="12" t="s">
        <v>181</v>
      </c>
      <c r="D116" s="20" t="s">
        <v>67</v>
      </c>
      <c r="E116" s="8" t="str">
        <f>IFERROR(__xludf.DUMMYFUNCTION("REGEXEXTRACT(C116, """"""([^""""]+)"""""")"),"Items.RareLexingtonRecipe")</f>
        <v>Items.RareLexingtonRecipe</v>
      </c>
      <c r="F116" s="21" t="s">
        <v>157</v>
      </c>
    </row>
    <row r="117">
      <c r="A117" s="10" t="s">
        <v>68</v>
      </c>
      <c r="B117" s="11" t="s">
        <v>7</v>
      </c>
      <c r="C117" s="12" t="s">
        <v>182</v>
      </c>
      <c r="D117" s="20" t="s">
        <v>70</v>
      </c>
      <c r="E117" s="8" t="str">
        <f>IFERROR(__xludf.DUMMYFUNCTION("REGEXEXTRACT(C117, """"""([^""""]+)"""""")"),"Items.RareAchillesRecipe")</f>
        <v>Items.RareAchillesRecipe</v>
      </c>
      <c r="F117" s="21" t="s">
        <v>157</v>
      </c>
    </row>
    <row r="118">
      <c r="A118" s="10" t="s">
        <v>6</v>
      </c>
      <c r="B118" s="11" t="s">
        <v>7</v>
      </c>
      <c r="C118" s="12" t="s">
        <v>183</v>
      </c>
      <c r="D118" s="20" t="s">
        <v>72</v>
      </c>
      <c r="E118" s="8" t="str">
        <f>IFERROR(__xludf.DUMMYFUNCTION("REGEXEXTRACT(C118, """"""([^""""]+)"""""")"),"Items.RareOmahaRecipe")</f>
        <v>Items.RareOmahaRecipe</v>
      </c>
      <c r="F118" s="21" t="s">
        <v>157</v>
      </c>
    </row>
    <row r="119">
      <c r="A119" s="10" t="s">
        <v>14</v>
      </c>
      <c r="B119" s="11" t="s">
        <v>7</v>
      </c>
      <c r="C119" s="12" t="s">
        <v>184</v>
      </c>
      <c r="D119" s="20" t="s">
        <v>74</v>
      </c>
      <c r="E119" s="8" t="str">
        <f>IFERROR(__xludf.DUMMYFUNCTION("REGEXEXTRACT(C119, """"""([^""""]+)"""""")"),"Items.RareTacticianRecipe")</f>
        <v>Items.RareTacticianRecipe</v>
      </c>
      <c r="F119" s="21" t="s">
        <v>157</v>
      </c>
    </row>
    <row r="120">
      <c r="A120" s="10" t="s">
        <v>75</v>
      </c>
      <c r="B120" s="11" t="s">
        <v>7</v>
      </c>
      <c r="C120" s="12" t="s">
        <v>185</v>
      </c>
      <c r="D120" s="20" t="s">
        <v>77</v>
      </c>
      <c r="E120" s="8" t="str">
        <f>IFERROR(__xludf.DUMMYFUNCTION("REGEXEXTRACT(C120, """"""([^""""]+)"""""")"),"Items.RareDefenderRecipe")</f>
        <v>Items.RareDefenderRecipe</v>
      </c>
      <c r="F120" s="21" t="s">
        <v>157</v>
      </c>
    </row>
    <row r="121">
      <c r="A121" s="10" t="s">
        <v>41</v>
      </c>
      <c r="B121" s="11" t="s">
        <v>7</v>
      </c>
      <c r="C121" s="12" t="s">
        <v>186</v>
      </c>
      <c r="D121" s="20" t="s">
        <v>79</v>
      </c>
      <c r="E121" s="8" t="str">
        <f>IFERROR(__xludf.DUMMYFUNCTION("REGEXEXTRACT(C121, """"""([^""""]+)"""""")"),"Items.RareSaratogaRecipe")</f>
        <v>Items.RareSaratogaRecipe</v>
      </c>
      <c r="F121" s="21" t="s">
        <v>157</v>
      </c>
    </row>
    <row r="122">
      <c r="A122" s="10" t="s">
        <v>19</v>
      </c>
      <c r="B122" s="11" t="s">
        <v>7</v>
      </c>
      <c r="C122" s="12" t="s">
        <v>187</v>
      </c>
      <c r="D122" s="20" t="s">
        <v>81</v>
      </c>
      <c r="E122" s="8" t="str">
        <f>IFERROR(__xludf.DUMMYFUNCTION("REGEXEXTRACT(C122, """"""([^""""]+)"""""")"),"Items.RareAjaxRecipe")</f>
        <v>Items.RareAjaxRecipe</v>
      </c>
      <c r="F122" s="21" t="s">
        <v>157</v>
      </c>
    </row>
    <row r="123">
      <c r="A123" s="10" t="s">
        <v>75</v>
      </c>
      <c r="B123" s="15" t="s">
        <v>46</v>
      </c>
      <c r="C123" s="12" t="s">
        <v>188</v>
      </c>
      <c r="D123" s="20" t="s">
        <v>83</v>
      </c>
      <c r="E123" s="8" t="str">
        <f>IFERROR(__xludf.DUMMYFUNCTION("REGEXEXTRACT(C123, """"""([^""""]+)"""""")"),"Items.RareMA70Recipe")</f>
        <v>Items.RareMA70Recipe</v>
      </c>
      <c r="F123" s="21" t="s">
        <v>157</v>
      </c>
    </row>
    <row r="124">
      <c r="A124" s="10" t="s">
        <v>36</v>
      </c>
      <c r="B124" s="15" t="s">
        <v>49</v>
      </c>
      <c r="C124" s="12" t="s">
        <v>189</v>
      </c>
      <c r="D124" s="20" t="s">
        <v>85</v>
      </c>
      <c r="E124" s="8" t="str">
        <f>IFERROR(__xludf.DUMMYFUNCTION("REGEXEXTRACT(C124, """"""([^""""]+)"""""")"),"Items.RareMetelRecipe")</f>
        <v>Items.RareMetelRecipe</v>
      </c>
      <c r="F124" s="21" t="s">
        <v>157</v>
      </c>
    </row>
    <row r="125">
      <c r="A125" s="10" t="s">
        <v>6</v>
      </c>
      <c r="B125" s="15" t="s">
        <v>49</v>
      </c>
      <c r="C125" s="12" t="s">
        <v>190</v>
      </c>
      <c r="D125" s="20" t="s">
        <v>87</v>
      </c>
      <c r="E125" s="8" t="str">
        <f>IFERROR(__xludf.DUMMYFUNCTION("REGEXEXTRACT(C125, """"""([^""""]+)"""""")"),"Items.RareTiconRecipe")</f>
        <v>Items.RareTiconRecipe</v>
      </c>
      <c r="F125" s="21" t="s">
        <v>157</v>
      </c>
    </row>
    <row r="126">
      <c r="A126" s="10" t="s">
        <v>11</v>
      </c>
      <c r="B126" s="11" t="s">
        <v>7</v>
      </c>
      <c r="C126" s="12" t="s">
        <v>191</v>
      </c>
      <c r="D126" s="20" t="s">
        <v>89</v>
      </c>
      <c r="E126" s="8" t="str">
        <f>IFERROR(__xludf.DUMMYFUNCTION("REGEXEXTRACT(C126, """"""([^""""]+)"""""")"),"Items.RareNekomataRecipe")</f>
        <v>Items.RareNekomataRecipe</v>
      </c>
      <c r="F126" s="21" t="s">
        <v>157</v>
      </c>
    </row>
    <row r="127">
      <c r="A127" s="10" t="s">
        <v>6</v>
      </c>
      <c r="B127" s="11" t="s">
        <v>7</v>
      </c>
      <c r="C127" s="12" t="s">
        <v>192</v>
      </c>
      <c r="D127" s="20" t="s">
        <v>91</v>
      </c>
      <c r="E127" s="8" t="str">
        <f>IFERROR(__xludf.DUMMYFUNCTION("REGEXEXTRACT(C127, """"""([^""""]+)"""""")"),"Items.RareNueRecipe")</f>
        <v>Items.RareNueRecipe</v>
      </c>
      <c r="F127" s="21" t="s">
        <v>157</v>
      </c>
    </row>
    <row r="128">
      <c r="A128" s="10" t="s">
        <v>36</v>
      </c>
      <c r="B128" s="11" t="s">
        <v>7</v>
      </c>
      <c r="C128" s="12" t="s">
        <v>193</v>
      </c>
      <c r="D128" s="20" t="s">
        <v>93</v>
      </c>
      <c r="E128" s="8" t="str">
        <f>IFERROR(__xludf.DUMMYFUNCTION("REGEXEXTRACT(C128, """"""([^""""]+)"""""")"),"Items.RareOvertureRecipe")</f>
        <v>Items.RareOvertureRecipe</v>
      </c>
      <c r="F128" s="21" t="s">
        <v>157</v>
      </c>
    </row>
    <row r="129">
      <c r="A129" s="10" t="s">
        <v>36</v>
      </c>
      <c r="B129" s="11" t="s">
        <v>7</v>
      </c>
      <c r="C129" s="12" t="s">
        <v>194</v>
      </c>
      <c r="D129" s="20" t="s">
        <v>95</v>
      </c>
      <c r="E129" s="8" t="str">
        <f>IFERROR(__xludf.DUMMYFUNCTION("REGEXEXTRACT(C129, """"""([^""""]+)"""""")"),"Items.RareBuryaRecipe")</f>
        <v>Items.RareBuryaRecipe</v>
      </c>
      <c r="F129" s="21" t="s">
        <v>157</v>
      </c>
    </row>
    <row r="130">
      <c r="A130" s="10" t="s">
        <v>41</v>
      </c>
      <c r="B130" s="15" t="s">
        <v>46</v>
      </c>
      <c r="C130" s="12" t="s">
        <v>195</v>
      </c>
      <c r="D130" s="20" t="s">
        <v>97</v>
      </c>
      <c r="E130" s="8" t="str">
        <f>IFERROR(__xludf.DUMMYFUNCTION("REGEXEXTRACT(C130, """"""([^""""]+)"""""")"),"Items.RareSenkohRecipe")</f>
        <v>Items.RareSenkohRecipe</v>
      </c>
      <c r="F130" s="21" t="s">
        <v>157</v>
      </c>
    </row>
    <row r="131">
      <c r="A131" s="10" t="s">
        <v>68</v>
      </c>
      <c r="B131" s="11" t="s">
        <v>7</v>
      </c>
      <c r="C131" s="12" t="s">
        <v>196</v>
      </c>
      <c r="D131" s="20" t="s">
        <v>99</v>
      </c>
      <c r="E131" s="8" t="str">
        <f>IFERROR(__xludf.DUMMYFUNCTION("REGEXEXTRACT(C131, """"""([^""""]+)"""""")"),"Items.RareSor22Recipe")</f>
        <v>Items.RareSor22Recipe</v>
      </c>
      <c r="F131" s="21" t="s">
        <v>157</v>
      </c>
    </row>
    <row r="132">
      <c r="A132" s="10" t="s">
        <v>11</v>
      </c>
      <c r="B132" s="11" t="s">
        <v>7</v>
      </c>
      <c r="C132" s="12" t="s">
        <v>197</v>
      </c>
      <c r="D132" s="20" t="s">
        <v>101</v>
      </c>
      <c r="E132" s="8" t="str">
        <f>IFERROR(__xludf.DUMMYFUNCTION("REGEXEXTRACT(C132, """"""([^""""]+)"""""")"),"Items.RareGradRecipe")</f>
        <v>Items.RareGradRecipe</v>
      </c>
      <c r="F132" s="21" t="s">
        <v>157</v>
      </c>
    </row>
    <row r="133">
      <c r="A133" s="10" t="s">
        <v>41</v>
      </c>
      <c r="B133" s="11" t="s">
        <v>7</v>
      </c>
      <c r="C133" s="12" t="s">
        <v>198</v>
      </c>
      <c r="D133" s="20" t="s">
        <v>103</v>
      </c>
      <c r="E133" s="8" t="str">
        <f>IFERROR(__xludf.DUMMYFUNCTION("REGEXEXTRACT(C133, """"""([^""""]+)"""""")"),"Items.RareShingenRecipe")</f>
        <v>Items.RareShingenRecipe</v>
      </c>
      <c r="F133" s="21" t="s">
        <v>157</v>
      </c>
    </row>
    <row r="134">
      <c r="A134" s="10" t="s">
        <v>6</v>
      </c>
      <c r="B134" s="11" t="s">
        <v>7</v>
      </c>
      <c r="C134" s="12" t="s">
        <v>199</v>
      </c>
      <c r="D134" s="20" t="s">
        <v>105</v>
      </c>
      <c r="E134" s="8" t="str">
        <f>IFERROR(__xludf.DUMMYFUNCTION("REGEXEXTRACT(C134, """"""([^""""]+)"""""")"),"Items.RareUnityRecipe")</f>
        <v>Items.RareUnityRecipe</v>
      </c>
      <c r="F134" s="21" t="s">
        <v>157</v>
      </c>
    </row>
    <row r="135">
      <c r="A135" s="10" t="s">
        <v>14</v>
      </c>
      <c r="B135" s="15" t="s">
        <v>46</v>
      </c>
      <c r="C135" s="12" t="s">
        <v>200</v>
      </c>
      <c r="D135" s="20" t="s">
        <v>107</v>
      </c>
      <c r="E135" s="8" t="str">
        <f>IFERROR(__xludf.DUMMYFUNCTION("REGEXEXTRACT(C135, """"""([^""""]+)"""""")"),"Items.RarePozharRecipe")</f>
        <v>Items.RarePozharRecipe</v>
      </c>
      <c r="F135" s="21" t="s">
        <v>157</v>
      </c>
    </row>
    <row r="136">
      <c r="A136" s="10" t="s">
        <v>41</v>
      </c>
      <c r="B136" s="15" t="s">
        <v>49</v>
      </c>
      <c r="C136" s="12" t="s">
        <v>201</v>
      </c>
      <c r="D136" s="20" t="s">
        <v>109</v>
      </c>
      <c r="E136" s="8" t="str">
        <f>IFERROR(__xludf.DUMMYFUNCTION("REGEXEXTRACT(C136, """"""([^""""]+)"""""")"),"Items.RareWardenRecipe")</f>
        <v>Items.RareWardenRecipe</v>
      </c>
      <c r="F136" s="21" t="s">
        <v>157</v>
      </c>
    </row>
    <row r="137">
      <c r="A137" s="10" t="s">
        <v>6</v>
      </c>
      <c r="B137" s="11" t="s">
        <v>7</v>
      </c>
      <c r="C137" s="12" t="s">
        <v>202</v>
      </c>
      <c r="D137" s="23" t="s">
        <v>9</v>
      </c>
      <c r="E137" s="8" t="str">
        <f>IFERROR(__xludf.DUMMYFUNCTION("REGEXEXTRACT(C137, """"""([^""""]+)"""""")"),"Items.EpicChaoRecipe")</f>
        <v>Items.EpicChaoRecipe</v>
      </c>
      <c r="F137" s="24" t="s">
        <v>203</v>
      </c>
    </row>
    <row r="138">
      <c r="A138" s="10" t="s">
        <v>11</v>
      </c>
      <c r="B138" s="11" t="s">
        <v>7</v>
      </c>
      <c r="C138" s="12" t="s">
        <v>204</v>
      </c>
      <c r="D138" s="23" t="s">
        <v>13</v>
      </c>
      <c r="E138" s="8" t="str">
        <f>IFERROR(__xludf.DUMMYFUNCTION("REGEXEXTRACT(C138, """"""([^""""]+)"""""")"),"Items.EpicAshuraRecipe")</f>
        <v>Items.EpicAshuraRecipe</v>
      </c>
      <c r="F138" s="24" t="s">
        <v>203</v>
      </c>
    </row>
    <row r="139">
      <c r="A139" s="10" t="s">
        <v>14</v>
      </c>
      <c r="B139" s="11" t="s">
        <v>7</v>
      </c>
      <c r="C139" s="12" t="s">
        <v>205</v>
      </c>
      <c r="D139" s="23" t="s">
        <v>16</v>
      </c>
      <c r="E139" s="8" t="str">
        <f>IFERROR(__xludf.DUMMYFUNCTION("REGEXEXTRACT(C139, """"""([^""""]+)"""""")"),"Items.EpicCarnageRecipe")</f>
        <v>Items.EpicCarnageRecipe</v>
      </c>
      <c r="F139" s="24" t="s">
        <v>203</v>
      </c>
    </row>
    <row r="140">
      <c r="A140" s="10" t="s">
        <v>14</v>
      </c>
      <c r="B140" s="11" t="s">
        <v>7</v>
      </c>
      <c r="C140" s="12" t="s">
        <v>206</v>
      </c>
      <c r="D140" s="23" t="s">
        <v>18</v>
      </c>
      <c r="E140" s="8" t="str">
        <f>IFERROR(__xludf.DUMMYFUNCTION("REGEXEXTRACT(C140, """"""([^""""]+)"""""")"),"Items.EpicCrusherRecipe")</f>
        <v>Items.EpicCrusherRecipe</v>
      </c>
      <c r="F140" s="24" t="s">
        <v>203</v>
      </c>
    </row>
    <row r="141">
      <c r="A141" s="10" t="s">
        <v>19</v>
      </c>
      <c r="B141" s="11" t="s">
        <v>7</v>
      </c>
      <c r="C141" s="12" t="s">
        <v>207</v>
      </c>
      <c r="D141" s="23" t="s">
        <v>21</v>
      </c>
      <c r="E141" s="8" t="str">
        <f>IFERROR(__xludf.DUMMYFUNCTION("REGEXEXTRACT(C141, """"""([^""""]+)"""""")"),"Items.EpicCopperheadRecipe")</f>
        <v>Items.EpicCopperheadRecipe</v>
      </c>
      <c r="F141" s="24" t="s">
        <v>203</v>
      </c>
    </row>
    <row r="142">
      <c r="A142" s="10" t="s">
        <v>19</v>
      </c>
      <c r="B142" s="11" t="s">
        <v>7</v>
      </c>
      <c r="C142" s="12" t="s">
        <v>208</v>
      </c>
      <c r="D142" s="23" t="s">
        <v>23</v>
      </c>
      <c r="E142" s="8" t="str">
        <f>IFERROR(__xludf.DUMMYFUNCTION("REGEXEXTRACT(C142, """"""([^""""]+)"""""")"),"Items.EpicSidewinderRecipe")</f>
        <v>Items.EpicSidewinderRecipe</v>
      </c>
      <c r="F142" s="24" t="s">
        <v>203</v>
      </c>
    </row>
    <row r="143">
      <c r="A143" s="10" t="s">
        <v>19</v>
      </c>
      <c r="B143" s="15" t="s">
        <v>24</v>
      </c>
      <c r="C143" s="12" t="s">
        <v>209</v>
      </c>
      <c r="D143" s="23" t="s">
        <v>26</v>
      </c>
      <c r="E143" s="8" t="str">
        <f>IFERROR(__xludf.DUMMYFUNCTION("REGEXEXTRACT(C143, """"""([^""""]+)"""""")"),"Items.EpicUmbraRecipe")</f>
        <v>Items.EpicUmbraRecipe</v>
      </c>
      <c r="F143" s="24" t="s">
        <v>203</v>
      </c>
    </row>
    <row r="144">
      <c r="A144" s="10" t="s">
        <v>27</v>
      </c>
      <c r="B144" s="11" t="s">
        <v>7</v>
      </c>
      <c r="C144" s="12" t="s">
        <v>210</v>
      </c>
      <c r="D144" s="23" t="s">
        <v>29</v>
      </c>
      <c r="E144" s="8" t="str">
        <f>IFERROR(__xludf.DUMMYFUNCTION("REGEXEXTRACT(C144, """"""([^""""]+)"""""")"),"Items.EpicSataraRecipe")</f>
        <v>Items.EpicSataraRecipe</v>
      </c>
      <c r="F144" s="24" t="s">
        <v>203</v>
      </c>
    </row>
    <row r="145">
      <c r="A145" s="10" t="s">
        <v>27</v>
      </c>
      <c r="B145" s="11" t="s">
        <v>7</v>
      </c>
      <c r="C145" s="12" t="s">
        <v>211</v>
      </c>
      <c r="D145" s="23" t="s">
        <v>31</v>
      </c>
      <c r="E145" s="8" t="str">
        <f>IFERROR(__xludf.DUMMYFUNCTION("REGEXEXTRACT(C145, """"""([^""""]+)"""""")"),"Items.EpicTesteraRecipe")</f>
        <v>Items.EpicTesteraRecipe</v>
      </c>
      <c r="F145" s="24" t="s">
        <v>203</v>
      </c>
    </row>
    <row r="146">
      <c r="A146" s="10" t="s">
        <v>27</v>
      </c>
      <c r="B146" s="11" t="s">
        <v>7</v>
      </c>
      <c r="C146" s="12" t="s">
        <v>212</v>
      </c>
      <c r="D146" s="23" t="s">
        <v>33</v>
      </c>
      <c r="E146" s="8" t="str">
        <f>IFERROR(__xludf.DUMMYFUNCTION("REGEXEXTRACT(C146, """"""([^""""]+)"""""")"),"Items.EpicIglaRecipe")</f>
        <v>Items.EpicIglaRecipe</v>
      </c>
      <c r="F146" s="24" t="s">
        <v>203</v>
      </c>
    </row>
    <row r="147">
      <c r="A147" s="10" t="s">
        <v>27</v>
      </c>
      <c r="B147" s="11" t="s">
        <v>7</v>
      </c>
      <c r="C147" s="12" t="s">
        <v>213</v>
      </c>
      <c r="D147" s="23" t="s">
        <v>35</v>
      </c>
      <c r="E147" s="8" t="str">
        <f>IFERROR(__xludf.DUMMYFUNCTION("REGEXEXTRACT(C147, """"""([^""""]+)"""""")"),"Items.EpicPalicaRecipe")</f>
        <v>Items.EpicPalicaRecipe</v>
      </c>
      <c r="F147" s="24" t="s">
        <v>203</v>
      </c>
    </row>
    <row r="148">
      <c r="A148" s="10" t="s">
        <v>36</v>
      </c>
      <c r="B148" s="11" t="s">
        <v>7</v>
      </c>
      <c r="C148" s="12" t="s">
        <v>214</v>
      </c>
      <c r="D148" s="23" t="s">
        <v>38</v>
      </c>
      <c r="E148" s="8" t="str">
        <f>IFERROR(__xludf.DUMMYFUNCTION("REGEXEXTRACT(C148, """"""([^""""]+)"""""")"),"Items.EpicQuasarRecipe")</f>
        <v>Items.EpicQuasarRecipe</v>
      </c>
      <c r="F148" s="24" t="s">
        <v>203</v>
      </c>
    </row>
    <row r="149">
      <c r="A149" s="10" t="s">
        <v>36</v>
      </c>
      <c r="B149" s="11" t="s">
        <v>7</v>
      </c>
      <c r="C149" s="12" t="s">
        <v>215</v>
      </c>
      <c r="D149" s="23" t="s">
        <v>40</v>
      </c>
      <c r="E149" s="8" t="str">
        <f>IFERROR(__xludf.DUMMYFUNCTION("REGEXEXTRACT(C149, """"""([^""""]+)"""""")"),"Items.EpicNovaRecipe")</f>
        <v>Items.EpicNovaRecipe</v>
      </c>
      <c r="F149" s="24" t="s">
        <v>203</v>
      </c>
    </row>
    <row r="150">
      <c r="A150" s="10" t="s">
        <v>41</v>
      </c>
      <c r="B150" s="11" t="s">
        <v>7</v>
      </c>
      <c r="C150" s="12" t="s">
        <v>216</v>
      </c>
      <c r="D150" s="23" t="s">
        <v>43</v>
      </c>
      <c r="E150" s="8" t="str">
        <f>IFERROR(__xludf.DUMMYFUNCTION("REGEXEXTRACT(C150, """"""([^""""]+)"""""")"),"Items.EpicPulsarRecipe")</f>
        <v>Items.EpicPulsarRecipe</v>
      </c>
      <c r="F150" s="24" t="s">
        <v>203</v>
      </c>
    </row>
    <row r="151">
      <c r="A151" s="10" t="s">
        <v>41</v>
      </c>
      <c r="B151" s="11" t="s">
        <v>7</v>
      </c>
      <c r="C151" s="12" t="s">
        <v>217</v>
      </c>
      <c r="D151" s="23" t="s">
        <v>45</v>
      </c>
      <c r="E151" s="8" t="str">
        <f>IFERROR(__xludf.DUMMYFUNCTION("REGEXEXTRACT(C151, """"""([^""""]+)"""""")"),"Items.EpicDianRecipe")</f>
        <v>Items.EpicDianRecipe</v>
      </c>
      <c r="F151" s="24" t="s">
        <v>203</v>
      </c>
    </row>
    <row r="152">
      <c r="A152" s="10" t="s">
        <v>41</v>
      </c>
      <c r="B152" s="15" t="s">
        <v>46</v>
      </c>
      <c r="C152" s="12" t="s">
        <v>218</v>
      </c>
      <c r="D152" s="23" t="s">
        <v>48</v>
      </c>
      <c r="E152" s="8" t="str">
        <f>IFERROR(__xludf.DUMMYFUNCTION("REGEXEXTRACT(C152, """"""([^""""]+)"""""")"),"Items.EpicGuillotineRecipe")</f>
        <v>Items.EpicGuillotineRecipe</v>
      </c>
      <c r="F152" s="24" t="s">
        <v>203</v>
      </c>
    </row>
    <row r="153">
      <c r="A153" s="10" t="s">
        <v>6</v>
      </c>
      <c r="B153" s="15" t="s">
        <v>49</v>
      </c>
      <c r="C153" s="12" t="s">
        <v>219</v>
      </c>
      <c r="D153" s="23" t="s">
        <v>51</v>
      </c>
      <c r="E153" s="8" t="str">
        <f>IFERROR(__xludf.DUMMYFUNCTION("REGEXEXTRACT(C153, """"""([^""""]+)"""""")"),"Items.EpicGritRecipe")</f>
        <v>Items.EpicGritRecipe</v>
      </c>
      <c r="F153" s="24" t="s">
        <v>203</v>
      </c>
    </row>
    <row r="154">
      <c r="A154" s="10" t="s">
        <v>6</v>
      </c>
      <c r="B154" s="11" t="s">
        <v>7</v>
      </c>
      <c r="C154" s="12" t="s">
        <v>220</v>
      </c>
      <c r="D154" s="23" t="s">
        <v>53</v>
      </c>
      <c r="E154" s="8" t="str">
        <f>IFERROR(__xludf.DUMMYFUNCTION("REGEXEXTRACT(C154, """"""([^""""]+)"""""")"),"Items.EpicYukimuraRecipe")</f>
        <v>Items.EpicYukimuraRecipe</v>
      </c>
      <c r="F154" s="24" t="s">
        <v>203</v>
      </c>
    </row>
    <row r="155">
      <c r="A155" s="10" t="s">
        <v>19</v>
      </c>
      <c r="B155" s="11" t="s">
        <v>7</v>
      </c>
      <c r="C155" s="12" t="s">
        <v>221</v>
      </c>
      <c r="D155" s="23" t="s">
        <v>55</v>
      </c>
      <c r="E155" s="8" t="str">
        <f>IFERROR(__xludf.DUMMYFUNCTION("REGEXEXTRACT(C155, """"""([^""""]+)"""""")"),"Items.EpicMasamuneRecipe")</f>
        <v>Items.EpicMasamuneRecipe</v>
      </c>
      <c r="F155" s="24" t="s">
        <v>203</v>
      </c>
    </row>
    <row r="156">
      <c r="A156" s="10" t="s">
        <v>6</v>
      </c>
      <c r="B156" s="11" t="s">
        <v>7</v>
      </c>
      <c r="C156" s="12" t="s">
        <v>222</v>
      </c>
      <c r="D156" s="23" t="s">
        <v>57</v>
      </c>
      <c r="E156" s="8" t="str">
        <f>IFERROR(__xludf.DUMMYFUNCTION("REGEXEXTRACT(C156, """"""([^""""]+)"""""")"),"Items.EpicKenshinRecipe")</f>
        <v>Items.EpicKenshinRecipe</v>
      </c>
      <c r="F156" s="24" t="s">
        <v>203</v>
      </c>
    </row>
    <row r="157">
      <c r="A157" s="10" t="s">
        <v>6</v>
      </c>
      <c r="B157" s="15" t="s">
        <v>46</v>
      </c>
      <c r="C157" s="12" t="s">
        <v>223</v>
      </c>
      <c r="D157" s="23" t="s">
        <v>59</v>
      </c>
      <c r="E157" s="8" t="str">
        <f>IFERROR(__xludf.DUMMYFUNCTION("REGEXEXTRACT(C157, """"""([^""""]+)"""""")"),"Items.EpicKappaRecipe")</f>
        <v>Items.EpicKappaRecipe</v>
      </c>
      <c r="F157" s="24" t="s">
        <v>203</v>
      </c>
    </row>
    <row r="158">
      <c r="A158" s="10" t="s">
        <v>19</v>
      </c>
      <c r="B158" s="15" t="s">
        <v>46</v>
      </c>
      <c r="C158" s="12" t="s">
        <v>224</v>
      </c>
      <c r="D158" s="23" t="s">
        <v>61</v>
      </c>
      <c r="E158" s="8" t="str">
        <f>IFERROR(__xludf.DUMMYFUNCTION("REGEXEXTRACT(C158, """"""([^""""]+)"""""")"),"Items.EpicKyubiRecipe")</f>
        <v>Items.EpicKyubiRecipe</v>
      </c>
      <c r="F158" s="24" t="s">
        <v>203</v>
      </c>
    </row>
    <row r="159">
      <c r="A159" s="10" t="s">
        <v>14</v>
      </c>
      <c r="B159" s="11" t="s">
        <v>7</v>
      </c>
      <c r="C159" s="12" t="s">
        <v>225</v>
      </c>
      <c r="D159" s="23" t="s">
        <v>63</v>
      </c>
      <c r="E159" s="8" t="str">
        <f>IFERROR(__xludf.DUMMYFUNCTION("REGEXEXTRACT(C159, """"""([^""""]+)"""""")"),"Items.EpicZhuoRecipe")</f>
        <v>Items.EpicZhuoRecipe</v>
      </c>
      <c r="F159" s="24" t="s">
        <v>203</v>
      </c>
    </row>
    <row r="160">
      <c r="A160" s="10" t="s">
        <v>6</v>
      </c>
      <c r="B160" s="11" t="s">
        <v>7</v>
      </c>
      <c r="C160" s="12" t="s">
        <v>226</v>
      </c>
      <c r="D160" s="23" t="s">
        <v>65</v>
      </c>
      <c r="E160" s="8" t="str">
        <f>IFERROR(__xludf.DUMMYFUNCTION("REGEXEXTRACT(C160, """"""([^""""]+)"""""")"),"Items.EpicLibertyRecipe")</f>
        <v>Items.EpicLibertyRecipe</v>
      </c>
      <c r="F160" s="24" t="s">
        <v>203</v>
      </c>
    </row>
    <row r="161">
      <c r="A161" s="10" t="s">
        <v>6</v>
      </c>
      <c r="B161" s="11" t="s">
        <v>7</v>
      </c>
      <c r="C161" s="12" t="s">
        <v>227</v>
      </c>
      <c r="D161" s="23" t="s">
        <v>67</v>
      </c>
      <c r="E161" s="8" t="str">
        <f>IFERROR(__xludf.DUMMYFUNCTION("REGEXEXTRACT(C161, """"""([^""""]+)"""""")"),"Items.EpicLexingtonRecipe")</f>
        <v>Items.EpicLexingtonRecipe</v>
      </c>
      <c r="F161" s="24" t="s">
        <v>203</v>
      </c>
    </row>
    <row r="162">
      <c r="A162" s="10" t="s">
        <v>68</v>
      </c>
      <c r="B162" s="11" t="s">
        <v>7</v>
      </c>
      <c r="C162" s="12" t="s">
        <v>228</v>
      </c>
      <c r="D162" s="23" t="s">
        <v>70</v>
      </c>
      <c r="E162" s="8" t="str">
        <f>IFERROR(__xludf.DUMMYFUNCTION("REGEXEXTRACT(C162, """"""([^""""]+)"""""")"),"Items.EpicAchillesRecipe")</f>
        <v>Items.EpicAchillesRecipe</v>
      </c>
      <c r="F162" s="24" t="s">
        <v>203</v>
      </c>
    </row>
    <row r="163">
      <c r="A163" s="10" t="s">
        <v>6</v>
      </c>
      <c r="B163" s="11" t="s">
        <v>7</v>
      </c>
      <c r="C163" s="12" t="s">
        <v>229</v>
      </c>
      <c r="D163" s="23" t="s">
        <v>72</v>
      </c>
      <c r="E163" s="8" t="str">
        <f>IFERROR(__xludf.DUMMYFUNCTION("REGEXEXTRACT(C163, """"""([^""""]+)"""""")"),"Items.EpicOmahaRecipe")</f>
        <v>Items.EpicOmahaRecipe</v>
      </c>
      <c r="F163" s="24" t="s">
        <v>203</v>
      </c>
    </row>
    <row r="164">
      <c r="A164" s="10" t="s">
        <v>14</v>
      </c>
      <c r="B164" s="11" t="s">
        <v>7</v>
      </c>
      <c r="C164" s="12" t="s">
        <v>230</v>
      </c>
      <c r="D164" s="23" t="s">
        <v>74</v>
      </c>
      <c r="E164" s="8" t="str">
        <f>IFERROR(__xludf.DUMMYFUNCTION("REGEXEXTRACT(C164, """"""([^""""]+)"""""")"),"Items.EpicTacticianRecipe")</f>
        <v>Items.EpicTacticianRecipe</v>
      </c>
      <c r="F164" s="24" t="s">
        <v>203</v>
      </c>
    </row>
    <row r="165">
      <c r="A165" s="10" t="s">
        <v>75</v>
      </c>
      <c r="B165" s="11" t="s">
        <v>7</v>
      </c>
      <c r="C165" s="12" t="s">
        <v>231</v>
      </c>
      <c r="D165" s="23" t="s">
        <v>77</v>
      </c>
      <c r="E165" s="8" t="str">
        <f>IFERROR(__xludf.DUMMYFUNCTION("REGEXEXTRACT(C165, """"""([^""""]+)"""""")"),"Items.EpicDefenderRecipe")</f>
        <v>Items.EpicDefenderRecipe</v>
      </c>
      <c r="F165" s="24" t="s">
        <v>203</v>
      </c>
    </row>
    <row r="166">
      <c r="A166" s="10" t="s">
        <v>41</v>
      </c>
      <c r="B166" s="11" t="s">
        <v>7</v>
      </c>
      <c r="C166" s="12" t="s">
        <v>232</v>
      </c>
      <c r="D166" s="23" t="s">
        <v>79</v>
      </c>
      <c r="E166" s="8" t="str">
        <f>IFERROR(__xludf.DUMMYFUNCTION("REGEXEXTRACT(C166, """"""([^""""]+)"""""")"),"Items.EpicSaratogaRecipe")</f>
        <v>Items.EpicSaratogaRecipe</v>
      </c>
      <c r="F166" s="24" t="s">
        <v>203</v>
      </c>
    </row>
    <row r="167">
      <c r="A167" s="10" t="s">
        <v>19</v>
      </c>
      <c r="B167" s="11" t="s">
        <v>7</v>
      </c>
      <c r="C167" s="12" t="s">
        <v>233</v>
      </c>
      <c r="D167" s="23" t="s">
        <v>81</v>
      </c>
      <c r="E167" s="8" t="str">
        <f>IFERROR(__xludf.DUMMYFUNCTION("REGEXEXTRACT(C167, """"""([^""""]+)"""""")"),"Items.EpicAjaxRecipe")</f>
        <v>Items.EpicAjaxRecipe</v>
      </c>
      <c r="F167" s="24" t="s">
        <v>203</v>
      </c>
    </row>
    <row r="168">
      <c r="A168" s="10" t="s">
        <v>75</v>
      </c>
      <c r="B168" s="15" t="s">
        <v>46</v>
      </c>
      <c r="C168" s="12" t="s">
        <v>234</v>
      </c>
      <c r="D168" s="23" t="s">
        <v>83</v>
      </c>
      <c r="E168" s="8" t="str">
        <f>IFERROR(__xludf.DUMMYFUNCTION("REGEXEXTRACT(C168, """"""([^""""]+)"""""")"),"Items.EpicMA70Recipe")</f>
        <v>Items.EpicMA70Recipe</v>
      </c>
      <c r="F168" s="24" t="s">
        <v>203</v>
      </c>
    </row>
    <row r="169">
      <c r="A169" s="10" t="s">
        <v>36</v>
      </c>
      <c r="B169" s="15" t="s">
        <v>49</v>
      </c>
      <c r="C169" s="12" t="s">
        <v>235</v>
      </c>
      <c r="D169" s="23" t="s">
        <v>85</v>
      </c>
      <c r="E169" s="8" t="str">
        <f>IFERROR(__xludf.DUMMYFUNCTION("REGEXEXTRACT(C169, """"""([^""""]+)"""""")"),"Items.EpicMetelRecipe")</f>
        <v>Items.EpicMetelRecipe</v>
      </c>
      <c r="F169" s="24" t="s">
        <v>203</v>
      </c>
    </row>
    <row r="170">
      <c r="A170" s="10" t="s">
        <v>6</v>
      </c>
      <c r="B170" s="15" t="s">
        <v>49</v>
      </c>
      <c r="C170" s="12" t="s">
        <v>236</v>
      </c>
      <c r="D170" s="23" t="s">
        <v>87</v>
      </c>
      <c r="E170" s="8" t="str">
        <f>IFERROR(__xludf.DUMMYFUNCTION("REGEXEXTRACT(C170, """"""([^""""]+)"""""")"),"Items.EpicTiconRecipe")</f>
        <v>Items.EpicTiconRecipe</v>
      </c>
      <c r="F170" s="24" t="s">
        <v>203</v>
      </c>
    </row>
    <row r="171">
      <c r="A171" s="10" t="s">
        <v>11</v>
      </c>
      <c r="B171" s="11" t="s">
        <v>7</v>
      </c>
      <c r="C171" s="12" t="s">
        <v>237</v>
      </c>
      <c r="D171" s="23" t="s">
        <v>89</v>
      </c>
      <c r="E171" s="8" t="str">
        <f>IFERROR(__xludf.DUMMYFUNCTION("REGEXEXTRACT(C171, """"""([^""""]+)"""""")"),"Items.EpicNekomataRecipe")</f>
        <v>Items.EpicNekomataRecipe</v>
      </c>
      <c r="F171" s="24" t="s">
        <v>203</v>
      </c>
    </row>
    <row r="172">
      <c r="A172" s="10" t="s">
        <v>6</v>
      </c>
      <c r="B172" s="11" t="s">
        <v>7</v>
      </c>
      <c r="C172" s="12" t="s">
        <v>238</v>
      </c>
      <c r="D172" s="23" t="s">
        <v>91</v>
      </c>
      <c r="E172" s="8" t="str">
        <f>IFERROR(__xludf.DUMMYFUNCTION("REGEXEXTRACT(C172, """"""([^""""]+)"""""")"),"Items.EpicNueRecipe")</f>
        <v>Items.EpicNueRecipe</v>
      </c>
      <c r="F172" s="24" t="s">
        <v>203</v>
      </c>
    </row>
    <row r="173">
      <c r="A173" s="25" t="s">
        <v>36</v>
      </c>
      <c r="B173" s="26" t="s">
        <v>7</v>
      </c>
      <c r="C173" s="27" t="s">
        <v>239</v>
      </c>
      <c r="D173" s="28" t="s">
        <v>93</v>
      </c>
      <c r="E173" s="29" t="str">
        <f>IFERROR(__xludf.DUMMYFUNCTION("REGEXEXTRACT(C173, """"""([^""""]+)"""""")"),"Items.EpicOvertureRecipe")</f>
        <v>Items.EpicOvertureRecipe</v>
      </c>
      <c r="F173" s="30" t="s">
        <v>203</v>
      </c>
    </row>
    <row r="174">
      <c r="A174" s="31" t="s">
        <v>36</v>
      </c>
      <c r="B174" s="32" t="s">
        <v>7</v>
      </c>
      <c r="C174" s="33" t="s">
        <v>240</v>
      </c>
      <c r="D174" s="34" t="s">
        <v>95</v>
      </c>
      <c r="E174" s="35" t="str">
        <f>IFERROR(__xludf.DUMMYFUNCTION("REGEXEXTRACT(C174, """"""([^""""]+)"""""")"),"Items.EpicBuryaRecipe")</f>
        <v>Items.EpicBuryaRecipe</v>
      </c>
      <c r="F174" s="36" t="s">
        <v>203</v>
      </c>
    </row>
    <row r="175">
      <c r="A175" s="10" t="s">
        <v>41</v>
      </c>
      <c r="B175" s="15" t="s">
        <v>46</v>
      </c>
      <c r="C175" s="12" t="s">
        <v>241</v>
      </c>
      <c r="D175" s="23" t="s">
        <v>97</v>
      </c>
      <c r="E175" s="37" t="str">
        <f>IFERROR(__xludf.DUMMYFUNCTION("REGEXEXTRACT(C175, """"""([^""""]+)"""""")"),"Items.EpicSenkohRecipe")</f>
        <v>Items.EpicSenkohRecipe</v>
      </c>
      <c r="F175" s="24" t="s">
        <v>203</v>
      </c>
    </row>
    <row r="176">
      <c r="A176" s="10" t="s">
        <v>68</v>
      </c>
      <c r="B176" s="11" t="s">
        <v>7</v>
      </c>
      <c r="C176" s="12" t="s">
        <v>242</v>
      </c>
      <c r="D176" s="23" t="s">
        <v>99</v>
      </c>
      <c r="E176" s="8" t="str">
        <f>IFERROR(__xludf.DUMMYFUNCTION("REGEXEXTRACT(C176, """"""([^""""]+)"""""")"),"Items.EpicSor22Recipe")</f>
        <v>Items.EpicSor22Recipe</v>
      </c>
      <c r="F176" s="24" t="s">
        <v>203</v>
      </c>
    </row>
    <row r="177">
      <c r="A177" s="10" t="s">
        <v>11</v>
      </c>
      <c r="B177" s="11" t="s">
        <v>7</v>
      </c>
      <c r="C177" s="12" t="s">
        <v>243</v>
      </c>
      <c r="D177" s="23" t="s">
        <v>101</v>
      </c>
      <c r="E177" s="8" t="str">
        <f>IFERROR(__xludf.DUMMYFUNCTION("REGEXEXTRACT(C177, """"""([^""""]+)"""""")"),"Items.EpicGradRecipe")</f>
        <v>Items.EpicGradRecipe</v>
      </c>
      <c r="F177" s="24" t="s">
        <v>203</v>
      </c>
    </row>
    <row r="178">
      <c r="A178" s="10" t="s">
        <v>41</v>
      </c>
      <c r="B178" s="11" t="s">
        <v>7</v>
      </c>
      <c r="C178" s="12" t="s">
        <v>244</v>
      </c>
      <c r="D178" s="23" t="s">
        <v>103</v>
      </c>
      <c r="E178" s="8" t="str">
        <f>IFERROR(__xludf.DUMMYFUNCTION("REGEXEXTRACT(C178, """"""([^""""]+)"""""")"),"Items.EpicShingenRecipe")</f>
        <v>Items.EpicShingenRecipe</v>
      </c>
      <c r="F178" s="24" t="s">
        <v>203</v>
      </c>
    </row>
    <row r="179">
      <c r="A179" s="10" t="s">
        <v>6</v>
      </c>
      <c r="B179" s="11" t="s">
        <v>7</v>
      </c>
      <c r="C179" s="12" t="s">
        <v>245</v>
      </c>
      <c r="D179" s="23" t="s">
        <v>105</v>
      </c>
      <c r="E179" s="8" t="str">
        <f>IFERROR(__xludf.DUMMYFUNCTION("REGEXEXTRACT(C179, """"""([^""""]+)"""""")"),"Items.EpicUnityRecipe")</f>
        <v>Items.EpicUnityRecipe</v>
      </c>
      <c r="F179" s="24" t="s">
        <v>203</v>
      </c>
    </row>
    <row r="180">
      <c r="A180" s="10" t="s">
        <v>14</v>
      </c>
      <c r="B180" s="15" t="s">
        <v>46</v>
      </c>
      <c r="C180" s="12" t="s">
        <v>246</v>
      </c>
      <c r="D180" s="23" t="s">
        <v>107</v>
      </c>
      <c r="E180" s="8" t="str">
        <f>IFERROR(__xludf.DUMMYFUNCTION("REGEXEXTRACT(C180, """"""([^""""]+)"""""")"),"Items.EpicPozharRecipe")</f>
        <v>Items.EpicPozharRecipe</v>
      </c>
      <c r="F180" s="24" t="s">
        <v>203</v>
      </c>
    </row>
    <row r="181">
      <c r="A181" s="10" t="s">
        <v>41</v>
      </c>
      <c r="B181" s="15" t="s">
        <v>49</v>
      </c>
      <c r="C181" s="12" t="s">
        <v>247</v>
      </c>
      <c r="D181" s="23" t="s">
        <v>109</v>
      </c>
      <c r="E181" s="8" t="str">
        <f>IFERROR(__xludf.DUMMYFUNCTION("REGEXEXTRACT(C181, """"""([^""""]+)"""""")"),"Items.EpicWardenRecipe")</f>
        <v>Items.EpicWardenRecipe</v>
      </c>
      <c r="F181" s="24" t="s">
        <v>203</v>
      </c>
    </row>
    <row r="182">
      <c r="A182" s="10" t="s">
        <v>6</v>
      </c>
      <c r="B182" s="11" t="s">
        <v>7</v>
      </c>
      <c r="C182" s="12" t="s">
        <v>248</v>
      </c>
      <c r="D182" s="38" t="s">
        <v>9</v>
      </c>
      <c r="E182" s="8" t="str">
        <f>IFERROR(__xludf.DUMMYFUNCTION("REGEXEXTRACT(C182, """"""([^""""]+)"""""")"),"Items.LegendaryChaoRecipe")</f>
        <v>Items.LegendaryChaoRecipe</v>
      </c>
      <c r="F182" s="39" t="s">
        <v>249</v>
      </c>
    </row>
    <row r="183">
      <c r="A183" s="10" t="s">
        <v>11</v>
      </c>
      <c r="B183" s="11" t="s">
        <v>7</v>
      </c>
      <c r="C183" s="12" t="s">
        <v>250</v>
      </c>
      <c r="D183" s="38" t="s">
        <v>13</v>
      </c>
      <c r="E183" s="8" t="str">
        <f>IFERROR(__xludf.DUMMYFUNCTION("REGEXEXTRACT(C183, """"""([^""""]+)"""""")"),"Items.LegendaryAshuraRecipe")</f>
        <v>Items.LegendaryAshuraRecipe</v>
      </c>
      <c r="F183" s="39" t="s">
        <v>249</v>
      </c>
    </row>
    <row r="184">
      <c r="A184" s="10" t="s">
        <v>14</v>
      </c>
      <c r="B184" s="11" t="s">
        <v>7</v>
      </c>
      <c r="C184" s="12" t="s">
        <v>251</v>
      </c>
      <c r="D184" s="38" t="s">
        <v>16</v>
      </c>
      <c r="E184" s="8" t="str">
        <f>IFERROR(__xludf.DUMMYFUNCTION("REGEXEXTRACT(C184, """"""([^""""]+)"""""")"),"Items.LegendaryCarnageRecipe")</f>
        <v>Items.LegendaryCarnageRecipe</v>
      </c>
      <c r="F184" s="39" t="s">
        <v>249</v>
      </c>
    </row>
    <row r="185">
      <c r="A185" s="10" t="s">
        <v>14</v>
      </c>
      <c r="B185" s="11" t="s">
        <v>7</v>
      </c>
      <c r="C185" s="12" t="s">
        <v>252</v>
      </c>
      <c r="D185" s="38" t="s">
        <v>18</v>
      </c>
      <c r="E185" s="8" t="str">
        <f>IFERROR(__xludf.DUMMYFUNCTION("REGEXEXTRACT(C185, """"""([^""""]+)"""""")"),"Items.LegendaryCrusherRecipe")</f>
        <v>Items.LegendaryCrusherRecipe</v>
      </c>
      <c r="F185" s="39" t="s">
        <v>249</v>
      </c>
    </row>
    <row r="186">
      <c r="A186" s="10" t="s">
        <v>19</v>
      </c>
      <c r="B186" s="11" t="s">
        <v>7</v>
      </c>
      <c r="C186" s="12" t="s">
        <v>253</v>
      </c>
      <c r="D186" s="38" t="s">
        <v>21</v>
      </c>
      <c r="E186" s="8" t="str">
        <f>IFERROR(__xludf.DUMMYFUNCTION("REGEXEXTRACT(C186, """"""([^""""]+)"""""")"),"Items.LegendaryCopperheadRecipe")</f>
        <v>Items.LegendaryCopperheadRecipe</v>
      </c>
      <c r="F186" s="39" t="s">
        <v>249</v>
      </c>
    </row>
    <row r="187">
      <c r="A187" s="10" t="s">
        <v>19</v>
      </c>
      <c r="B187" s="11" t="s">
        <v>7</v>
      </c>
      <c r="C187" s="12" t="s">
        <v>254</v>
      </c>
      <c r="D187" s="38" t="s">
        <v>23</v>
      </c>
      <c r="E187" s="8" t="str">
        <f>IFERROR(__xludf.DUMMYFUNCTION("REGEXEXTRACT(C187, """"""([^""""]+)"""""")"),"Items.LegendarySidewinderRecipe")</f>
        <v>Items.LegendarySidewinderRecipe</v>
      </c>
      <c r="F187" s="39" t="s">
        <v>249</v>
      </c>
    </row>
    <row r="188">
      <c r="A188" s="10" t="s">
        <v>19</v>
      </c>
      <c r="B188" s="15" t="s">
        <v>24</v>
      </c>
      <c r="C188" s="12" t="s">
        <v>255</v>
      </c>
      <c r="D188" s="38" t="s">
        <v>26</v>
      </c>
      <c r="E188" s="8" t="str">
        <f>IFERROR(__xludf.DUMMYFUNCTION("REGEXEXTRACT(C188, """"""([^""""]+)"""""")"),"Items.LegendaryUmbraRecipe")</f>
        <v>Items.LegendaryUmbraRecipe</v>
      </c>
      <c r="F188" s="39" t="s">
        <v>249</v>
      </c>
    </row>
    <row r="189">
      <c r="A189" s="10" t="s">
        <v>27</v>
      </c>
      <c r="B189" s="11" t="s">
        <v>7</v>
      </c>
      <c r="C189" s="12" t="s">
        <v>256</v>
      </c>
      <c r="D189" s="38" t="s">
        <v>29</v>
      </c>
      <c r="E189" s="8" t="str">
        <f>IFERROR(__xludf.DUMMYFUNCTION("REGEXEXTRACT(C189, """"""([^""""]+)"""""")"),"Items.LegendarySataraRecipe")</f>
        <v>Items.LegendarySataraRecipe</v>
      </c>
      <c r="F189" s="39" t="s">
        <v>249</v>
      </c>
    </row>
    <row r="190">
      <c r="A190" s="10" t="s">
        <v>27</v>
      </c>
      <c r="B190" s="11" t="s">
        <v>7</v>
      </c>
      <c r="C190" s="12" t="s">
        <v>257</v>
      </c>
      <c r="D190" s="38" t="s">
        <v>31</v>
      </c>
      <c r="E190" s="8" t="str">
        <f>IFERROR(__xludf.DUMMYFUNCTION("REGEXEXTRACT(C190, """"""([^""""]+)"""""")"),"Items.LegendaryTesteraRecipe")</f>
        <v>Items.LegendaryTesteraRecipe</v>
      </c>
      <c r="F190" s="39" t="s">
        <v>249</v>
      </c>
    </row>
    <row r="191">
      <c r="A191" s="10" t="s">
        <v>27</v>
      </c>
      <c r="B191" s="11" t="s">
        <v>7</v>
      </c>
      <c r="C191" s="12" t="s">
        <v>258</v>
      </c>
      <c r="D191" s="38" t="s">
        <v>33</v>
      </c>
      <c r="E191" s="8" t="str">
        <f>IFERROR(__xludf.DUMMYFUNCTION("REGEXEXTRACT(C191, """"""([^""""]+)"""""")"),"Items.LegendaryIglaRecipe")</f>
        <v>Items.LegendaryIglaRecipe</v>
      </c>
      <c r="F191" s="39" t="s">
        <v>249</v>
      </c>
    </row>
    <row r="192">
      <c r="A192" s="10" t="s">
        <v>27</v>
      </c>
      <c r="B192" s="11" t="s">
        <v>7</v>
      </c>
      <c r="C192" s="12" t="s">
        <v>259</v>
      </c>
      <c r="D192" s="38" t="s">
        <v>35</v>
      </c>
      <c r="E192" s="8" t="str">
        <f>IFERROR(__xludf.DUMMYFUNCTION("REGEXEXTRACT(C192, """"""([^""""]+)"""""")"),"Items.LegendaryPalicaRecipe")</f>
        <v>Items.LegendaryPalicaRecipe</v>
      </c>
      <c r="F192" s="39" t="s">
        <v>249</v>
      </c>
    </row>
    <row r="193">
      <c r="A193" s="10" t="s">
        <v>36</v>
      </c>
      <c r="B193" s="11" t="s">
        <v>7</v>
      </c>
      <c r="C193" s="12" t="s">
        <v>260</v>
      </c>
      <c r="D193" s="38" t="s">
        <v>38</v>
      </c>
      <c r="E193" s="8" t="str">
        <f>IFERROR(__xludf.DUMMYFUNCTION("REGEXEXTRACT(C193, """"""([^""""]+)"""""")"),"Items.LegendaryQuasarRecipe")</f>
        <v>Items.LegendaryQuasarRecipe</v>
      </c>
      <c r="F193" s="39" t="s">
        <v>249</v>
      </c>
    </row>
    <row r="194">
      <c r="A194" s="10" t="s">
        <v>36</v>
      </c>
      <c r="B194" s="11" t="s">
        <v>7</v>
      </c>
      <c r="C194" s="12" t="s">
        <v>261</v>
      </c>
      <c r="D194" s="38" t="s">
        <v>40</v>
      </c>
      <c r="E194" s="8" t="str">
        <f>IFERROR(__xludf.DUMMYFUNCTION("REGEXEXTRACT(C194, """"""([^""""]+)"""""")"),"Items.LegendaryNovaRecipe")</f>
        <v>Items.LegendaryNovaRecipe</v>
      </c>
      <c r="F194" s="39" t="s">
        <v>249</v>
      </c>
    </row>
    <row r="195">
      <c r="A195" s="10" t="s">
        <v>41</v>
      </c>
      <c r="B195" s="11" t="s">
        <v>7</v>
      </c>
      <c r="C195" s="12" t="s">
        <v>262</v>
      </c>
      <c r="D195" s="38" t="s">
        <v>43</v>
      </c>
      <c r="E195" s="8" t="str">
        <f>IFERROR(__xludf.DUMMYFUNCTION("REGEXEXTRACT(C195, """"""([^""""]+)"""""")"),"Items.LegendaryPulsarRecipe")</f>
        <v>Items.LegendaryPulsarRecipe</v>
      </c>
      <c r="F195" s="39" t="s">
        <v>249</v>
      </c>
    </row>
    <row r="196">
      <c r="A196" s="10" t="s">
        <v>41</v>
      </c>
      <c r="B196" s="11" t="s">
        <v>7</v>
      </c>
      <c r="C196" s="12" t="s">
        <v>263</v>
      </c>
      <c r="D196" s="38" t="s">
        <v>45</v>
      </c>
      <c r="E196" s="8" t="str">
        <f>IFERROR(__xludf.DUMMYFUNCTION("REGEXEXTRACT(C196, """"""([^""""]+)"""""")"),"Items.LegendaryDianRecipe")</f>
        <v>Items.LegendaryDianRecipe</v>
      </c>
      <c r="F196" s="39" t="s">
        <v>249</v>
      </c>
    </row>
    <row r="197">
      <c r="A197" s="10" t="s">
        <v>41</v>
      </c>
      <c r="B197" s="15" t="s">
        <v>46</v>
      </c>
      <c r="C197" s="12" t="s">
        <v>264</v>
      </c>
      <c r="D197" s="38" t="s">
        <v>48</v>
      </c>
      <c r="E197" s="8" t="str">
        <f>IFERROR(__xludf.DUMMYFUNCTION("REGEXEXTRACT(C197, """"""([^""""]+)"""""")"),"Items.LegendaryGuillotineRecipe")</f>
        <v>Items.LegendaryGuillotineRecipe</v>
      </c>
      <c r="F197" s="39" t="s">
        <v>249</v>
      </c>
    </row>
    <row r="198">
      <c r="A198" s="10" t="s">
        <v>6</v>
      </c>
      <c r="B198" s="15" t="s">
        <v>49</v>
      </c>
      <c r="C198" s="12" t="s">
        <v>265</v>
      </c>
      <c r="D198" s="40" t="s">
        <v>51</v>
      </c>
      <c r="E198" s="8" t="str">
        <f>IFERROR(__xludf.DUMMYFUNCTION("REGEXEXTRACT(C198, """"""([^""""]+)"""""")"),"Items.LegendaryGritRecipe")</f>
        <v>Items.LegendaryGritRecipe</v>
      </c>
      <c r="F198" s="39" t="s">
        <v>249</v>
      </c>
    </row>
    <row r="199">
      <c r="A199" s="10" t="s">
        <v>6</v>
      </c>
      <c r="B199" s="11" t="s">
        <v>7</v>
      </c>
      <c r="C199" s="12" t="s">
        <v>266</v>
      </c>
      <c r="D199" s="38" t="s">
        <v>53</v>
      </c>
      <c r="E199" s="8" t="str">
        <f>IFERROR(__xludf.DUMMYFUNCTION("REGEXEXTRACT(C199, """"""([^""""]+)"""""")"),"Items.LegendaryYukimuraRecipe")</f>
        <v>Items.LegendaryYukimuraRecipe</v>
      </c>
      <c r="F199" s="39" t="s">
        <v>249</v>
      </c>
    </row>
    <row r="200">
      <c r="A200" s="10" t="s">
        <v>19</v>
      </c>
      <c r="B200" s="11" t="s">
        <v>7</v>
      </c>
      <c r="C200" s="12" t="s">
        <v>267</v>
      </c>
      <c r="D200" s="38" t="s">
        <v>55</v>
      </c>
      <c r="E200" s="8" t="str">
        <f>IFERROR(__xludf.DUMMYFUNCTION("REGEXEXTRACT(C200, """"""([^""""]+)"""""")"),"Items.LegendaryMasamuneRecipe")</f>
        <v>Items.LegendaryMasamuneRecipe</v>
      </c>
      <c r="F200" s="39" t="s">
        <v>249</v>
      </c>
    </row>
    <row r="201">
      <c r="A201" s="10" t="s">
        <v>6</v>
      </c>
      <c r="B201" s="11" t="s">
        <v>7</v>
      </c>
      <c r="C201" s="12" t="s">
        <v>268</v>
      </c>
      <c r="D201" s="38" t="s">
        <v>57</v>
      </c>
      <c r="E201" s="8" t="str">
        <f>IFERROR(__xludf.DUMMYFUNCTION("REGEXEXTRACT(C201, """"""([^""""]+)"""""")"),"Items.LegendaryKenshinRecipe")</f>
        <v>Items.LegendaryKenshinRecipe</v>
      </c>
      <c r="F201" s="39" t="s">
        <v>249</v>
      </c>
    </row>
    <row r="202">
      <c r="A202" s="10" t="s">
        <v>6</v>
      </c>
      <c r="B202" s="15" t="s">
        <v>46</v>
      </c>
      <c r="C202" s="12" t="s">
        <v>269</v>
      </c>
      <c r="D202" s="38" t="s">
        <v>59</v>
      </c>
      <c r="E202" s="8" t="str">
        <f>IFERROR(__xludf.DUMMYFUNCTION("REGEXEXTRACT(C202, """"""([^""""]+)"""""")"),"Items.LegendaryKappaRecipe")</f>
        <v>Items.LegendaryKappaRecipe</v>
      </c>
      <c r="F202" s="39" t="s">
        <v>249</v>
      </c>
    </row>
    <row r="203">
      <c r="A203" s="10" t="s">
        <v>19</v>
      </c>
      <c r="B203" s="15" t="s">
        <v>46</v>
      </c>
      <c r="C203" s="12" t="s">
        <v>270</v>
      </c>
      <c r="D203" s="38" t="s">
        <v>61</v>
      </c>
      <c r="E203" s="8" t="str">
        <f>IFERROR(__xludf.DUMMYFUNCTION("REGEXEXTRACT(C203, """"""([^""""]+)"""""")"),"Items.LegendaryKyubiRecipe")</f>
        <v>Items.LegendaryKyubiRecipe</v>
      </c>
      <c r="F203" s="39" t="s">
        <v>249</v>
      </c>
    </row>
    <row r="204">
      <c r="A204" s="10" t="s">
        <v>14</v>
      </c>
      <c r="B204" s="11" t="s">
        <v>7</v>
      </c>
      <c r="C204" s="12" t="s">
        <v>271</v>
      </c>
      <c r="D204" s="38" t="s">
        <v>63</v>
      </c>
      <c r="E204" s="8" t="str">
        <f>IFERROR(__xludf.DUMMYFUNCTION("REGEXEXTRACT(C204, """"""([^""""]+)"""""")"),"Items.LegendaryZhuoRecipe")</f>
        <v>Items.LegendaryZhuoRecipe</v>
      </c>
      <c r="F204" s="39" t="s">
        <v>249</v>
      </c>
    </row>
    <row r="205">
      <c r="A205" s="10" t="s">
        <v>6</v>
      </c>
      <c r="B205" s="11" t="s">
        <v>7</v>
      </c>
      <c r="C205" s="12" t="s">
        <v>272</v>
      </c>
      <c r="D205" s="38" t="s">
        <v>65</v>
      </c>
      <c r="E205" s="8" t="str">
        <f>IFERROR(__xludf.DUMMYFUNCTION("REGEXEXTRACT(C205, """"""([^""""]+)"""""")"),"Items.LegendaryLibertyRecipe")</f>
        <v>Items.LegendaryLibertyRecipe</v>
      </c>
      <c r="F205" s="39" t="s">
        <v>249</v>
      </c>
    </row>
    <row r="206">
      <c r="A206" s="10" t="s">
        <v>6</v>
      </c>
      <c r="B206" s="11" t="s">
        <v>7</v>
      </c>
      <c r="C206" s="12" t="s">
        <v>273</v>
      </c>
      <c r="D206" s="38" t="s">
        <v>67</v>
      </c>
      <c r="E206" s="8" t="str">
        <f>IFERROR(__xludf.DUMMYFUNCTION("REGEXEXTRACT(C206, """"""([^""""]+)"""""")"),"Items.LegendaryLexingtonRecipe")</f>
        <v>Items.LegendaryLexingtonRecipe</v>
      </c>
      <c r="F206" s="39" t="s">
        <v>249</v>
      </c>
    </row>
    <row r="207">
      <c r="A207" s="10" t="s">
        <v>68</v>
      </c>
      <c r="B207" s="11" t="s">
        <v>7</v>
      </c>
      <c r="C207" s="12" t="s">
        <v>274</v>
      </c>
      <c r="D207" s="38" t="s">
        <v>70</v>
      </c>
      <c r="E207" s="8" t="str">
        <f>IFERROR(__xludf.DUMMYFUNCTION("REGEXEXTRACT(C207, """"""([^""""]+)"""""")"),"Items.LegendaryAchillesRecipe")</f>
        <v>Items.LegendaryAchillesRecipe</v>
      </c>
      <c r="F207" s="39" t="s">
        <v>249</v>
      </c>
    </row>
    <row r="208">
      <c r="A208" s="10" t="s">
        <v>6</v>
      </c>
      <c r="B208" s="11" t="s">
        <v>7</v>
      </c>
      <c r="C208" s="12" t="s">
        <v>275</v>
      </c>
      <c r="D208" s="38" t="s">
        <v>72</v>
      </c>
      <c r="E208" s="8" t="str">
        <f>IFERROR(__xludf.DUMMYFUNCTION("REGEXEXTRACT(C208, """"""([^""""]+)"""""")"),"Items.LegendaryOmahaRecipe")</f>
        <v>Items.LegendaryOmahaRecipe</v>
      </c>
      <c r="F208" s="39" t="s">
        <v>249</v>
      </c>
    </row>
    <row r="209">
      <c r="A209" s="10" t="s">
        <v>14</v>
      </c>
      <c r="B209" s="11" t="s">
        <v>7</v>
      </c>
      <c r="C209" s="12" t="s">
        <v>276</v>
      </c>
      <c r="D209" s="38" t="s">
        <v>74</v>
      </c>
      <c r="E209" s="8" t="str">
        <f>IFERROR(__xludf.DUMMYFUNCTION("REGEXEXTRACT(C209, """"""([^""""]+)"""""")"),"Items.LegendaryTacticianRecipe")</f>
        <v>Items.LegendaryTacticianRecipe</v>
      </c>
      <c r="F209" s="39" t="s">
        <v>249</v>
      </c>
    </row>
    <row r="210">
      <c r="A210" s="10" t="s">
        <v>75</v>
      </c>
      <c r="B210" s="11" t="s">
        <v>7</v>
      </c>
      <c r="C210" s="12" t="s">
        <v>277</v>
      </c>
      <c r="D210" s="38" t="s">
        <v>77</v>
      </c>
      <c r="E210" s="8" t="str">
        <f>IFERROR(__xludf.DUMMYFUNCTION("REGEXEXTRACT(C210, """"""([^""""]+)"""""")"),"Items.LegendaryDefenderRecipe")</f>
        <v>Items.LegendaryDefenderRecipe</v>
      </c>
      <c r="F210" s="39" t="s">
        <v>249</v>
      </c>
    </row>
    <row r="211">
      <c r="A211" s="10" t="s">
        <v>41</v>
      </c>
      <c r="B211" s="11" t="s">
        <v>7</v>
      </c>
      <c r="C211" s="12" t="s">
        <v>278</v>
      </c>
      <c r="D211" s="38" t="s">
        <v>79</v>
      </c>
      <c r="E211" s="8" t="str">
        <f>IFERROR(__xludf.DUMMYFUNCTION("REGEXEXTRACT(C211, """"""([^""""]+)"""""")"),"Items.LegendarySaratogaRecipe")</f>
        <v>Items.LegendarySaratogaRecipe</v>
      </c>
      <c r="F211" s="39" t="s">
        <v>249</v>
      </c>
    </row>
    <row r="212">
      <c r="A212" s="10" t="s">
        <v>19</v>
      </c>
      <c r="B212" s="11" t="s">
        <v>7</v>
      </c>
      <c r="C212" s="12" t="s">
        <v>279</v>
      </c>
      <c r="D212" s="38" t="s">
        <v>81</v>
      </c>
      <c r="E212" s="8" t="str">
        <f>IFERROR(__xludf.DUMMYFUNCTION("REGEXEXTRACT(C212, """"""([^""""]+)"""""")"),"Items.LegendaryAjaxRecipe")</f>
        <v>Items.LegendaryAjaxRecipe</v>
      </c>
      <c r="F212" s="39" t="s">
        <v>249</v>
      </c>
    </row>
    <row r="213">
      <c r="A213" s="10" t="s">
        <v>75</v>
      </c>
      <c r="B213" s="15" t="s">
        <v>46</v>
      </c>
      <c r="C213" s="12" t="s">
        <v>280</v>
      </c>
      <c r="D213" s="38" t="s">
        <v>83</v>
      </c>
      <c r="E213" s="8" t="str">
        <f>IFERROR(__xludf.DUMMYFUNCTION("REGEXEXTRACT(C213, """"""([^""""]+)"""""")"),"Items.LegendaryMA70Recipe")</f>
        <v>Items.LegendaryMA70Recipe</v>
      </c>
      <c r="F213" s="39" t="s">
        <v>249</v>
      </c>
    </row>
    <row r="214">
      <c r="A214" s="10" t="s">
        <v>36</v>
      </c>
      <c r="B214" s="15" t="s">
        <v>49</v>
      </c>
      <c r="C214" s="12" t="s">
        <v>281</v>
      </c>
      <c r="D214" s="38" t="s">
        <v>85</v>
      </c>
      <c r="E214" s="8" t="str">
        <f>IFERROR(__xludf.DUMMYFUNCTION("REGEXEXTRACT(C214, """"""([^""""]+)"""""")"),"Items.LegendaryMetelRecipe")</f>
        <v>Items.LegendaryMetelRecipe</v>
      </c>
      <c r="F214" s="39" t="s">
        <v>249</v>
      </c>
    </row>
    <row r="215">
      <c r="A215" s="10" t="s">
        <v>6</v>
      </c>
      <c r="B215" s="15" t="s">
        <v>49</v>
      </c>
      <c r="C215" s="12" t="s">
        <v>282</v>
      </c>
      <c r="D215" s="38" t="s">
        <v>87</v>
      </c>
      <c r="E215" s="8" t="str">
        <f>IFERROR(__xludf.DUMMYFUNCTION("REGEXEXTRACT(C215, """"""([^""""]+)"""""")"),"Items.LegendaryTiconRecipe")</f>
        <v>Items.LegendaryTiconRecipe</v>
      </c>
      <c r="F215" s="39" t="s">
        <v>249</v>
      </c>
    </row>
    <row r="216">
      <c r="A216" s="10" t="s">
        <v>11</v>
      </c>
      <c r="B216" s="11" t="s">
        <v>7</v>
      </c>
      <c r="C216" s="12" t="s">
        <v>283</v>
      </c>
      <c r="D216" s="38" t="s">
        <v>89</v>
      </c>
      <c r="E216" s="8" t="str">
        <f>IFERROR(__xludf.DUMMYFUNCTION("REGEXEXTRACT(C216, """"""([^""""]+)"""""")"),"Items.LegendaryNekomataRecipe")</f>
        <v>Items.LegendaryNekomataRecipe</v>
      </c>
      <c r="F216" s="39" t="s">
        <v>249</v>
      </c>
    </row>
    <row r="217">
      <c r="A217" s="10" t="s">
        <v>6</v>
      </c>
      <c r="B217" s="11" t="s">
        <v>7</v>
      </c>
      <c r="C217" s="12" t="s">
        <v>284</v>
      </c>
      <c r="D217" s="38" t="s">
        <v>91</v>
      </c>
      <c r="E217" s="8" t="str">
        <f>IFERROR(__xludf.DUMMYFUNCTION("REGEXEXTRACT(C217, """"""([^""""]+)"""""")"),"Items.LegendaryNueRecipe")</f>
        <v>Items.LegendaryNueRecipe</v>
      </c>
      <c r="F217" s="39" t="s">
        <v>249</v>
      </c>
    </row>
    <row r="218">
      <c r="A218" s="10" t="s">
        <v>36</v>
      </c>
      <c r="B218" s="11" t="s">
        <v>7</v>
      </c>
      <c r="C218" s="12" t="s">
        <v>285</v>
      </c>
      <c r="D218" s="38" t="s">
        <v>93</v>
      </c>
      <c r="E218" s="8" t="str">
        <f>IFERROR(__xludf.DUMMYFUNCTION("REGEXEXTRACT(C218, """"""([^""""]+)"""""")"),"Items.LegendaryOvertureRecipe")</f>
        <v>Items.LegendaryOvertureRecipe</v>
      </c>
      <c r="F218" s="39" t="s">
        <v>249</v>
      </c>
    </row>
    <row r="219">
      <c r="A219" s="10" t="s">
        <v>36</v>
      </c>
      <c r="B219" s="11" t="s">
        <v>7</v>
      </c>
      <c r="C219" s="12" t="s">
        <v>286</v>
      </c>
      <c r="D219" s="38" t="s">
        <v>95</v>
      </c>
      <c r="E219" s="8" t="str">
        <f>IFERROR(__xludf.DUMMYFUNCTION("REGEXEXTRACT(C219, """"""([^""""]+)"""""")"),"Items.LegendaryBuryaRecipe")</f>
        <v>Items.LegendaryBuryaRecipe</v>
      </c>
      <c r="F219" s="39" t="s">
        <v>249</v>
      </c>
    </row>
    <row r="220">
      <c r="A220" s="10" t="s">
        <v>41</v>
      </c>
      <c r="B220" s="15" t="s">
        <v>46</v>
      </c>
      <c r="C220" s="12" t="s">
        <v>287</v>
      </c>
      <c r="D220" s="38" t="s">
        <v>97</v>
      </c>
      <c r="E220" s="8" t="str">
        <f>IFERROR(__xludf.DUMMYFUNCTION("REGEXEXTRACT(C220, """"""([^""""]+)"""""")"),"Items.LegendarySenkohRecipe")</f>
        <v>Items.LegendarySenkohRecipe</v>
      </c>
      <c r="F220" s="39" t="s">
        <v>249</v>
      </c>
    </row>
    <row r="221">
      <c r="A221" s="10" t="s">
        <v>68</v>
      </c>
      <c r="B221" s="11" t="s">
        <v>7</v>
      </c>
      <c r="C221" s="12" t="s">
        <v>288</v>
      </c>
      <c r="D221" s="38" t="s">
        <v>99</v>
      </c>
      <c r="E221" s="8" t="str">
        <f>IFERROR(__xludf.DUMMYFUNCTION("REGEXEXTRACT(C221, """"""([^""""]+)"""""")"),"Items.LegendarySor22Recipe")</f>
        <v>Items.LegendarySor22Recipe</v>
      </c>
      <c r="F221" s="39" t="s">
        <v>249</v>
      </c>
    </row>
    <row r="222">
      <c r="A222" s="10" t="s">
        <v>11</v>
      </c>
      <c r="B222" s="11" t="s">
        <v>7</v>
      </c>
      <c r="C222" s="12" t="s">
        <v>289</v>
      </c>
      <c r="D222" s="38" t="s">
        <v>101</v>
      </c>
      <c r="E222" s="8" t="str">
        <f>IFERROR(__xludf.DUMMYFUNCTION("REGEXEXTRACT(C222, """"""([^""""]+)"""""")"),"Items.LegendaryGradRecipe")</f>
        <v>Items.LegendaryGradRecipe</v>
      </c>
      <c r="F222" s="39" t="s">
        <v>249</v>
      </c>
    </row>
    <row r="223">
      <c r="A223" s="10" t="s">
        <v>41</v>
      </c>
      <c r="B223" s="11" t="s">
        <v>7</v>
      </c>
      <c r="C223" s="12" t="s">
        <v>290</v>
      </c>
      <c r="D223" s="38" t="s">
        <v>103</v>
      </c>
      <c r="E223" s="8" t="str">
        <f>IFERROR(__xludf.DUMMYFUNCTION("REGEXEXTRACT(C223, """"""([^""""]+)"""""")"),"Items.LegendaryShingenRecipe")</f>
        <v>Items.LegendaryShingenRecipe</v>
      </c>
      <c r="F223" s="39" t="s">
        <v>249</v>
      </c>
    </row>
    <row r="224">
      <c r="A224" s="10" t="s">
        <v>6</v>
      </c>
      <c r="B224" s="11" t="s">
        <v>7</v>
      </c>
      <c r="C224" s="12" t="s">
        <v>291</v>
      </c>
      <c r="D224" s="38" t="s">
        <v>105</v>
      </c>
      <c r="E224" s="8" t="str">
        <f>IFERROR(__xludf.DUMMYFUNCTION("REGEXEXTRACT(C224, """"""([^""""]+)"""""")"),"Items.LegendaryUnityRecipe")</f>
        <v>Items.LegendaryUnityRecipe</v>
      </c>
      <c r="F224" s="39" t="s">
        <v>249</v>
      </c>
    </row>
    <row r="225">
      <c r="A225" s="10" t="s">
        <v>14</v>
      </c>
      <c r="B225" s="15" t="s">
        <v>46</v>
      </c>
      <c r="C225" s="12" t="s">
        <v>292</v>
      </c>
      <c r="D225" s="38" t="s">
        <v>107</v>
      </c>
      <c r="E225" s="8" t="str">
        <f>IFERROR(__xludf.DUMMYFUNCTION("REGEXEXTRACT(C225, """"""([^""""]+)"""""")"),"Items.LegendaryPozharRecipe")</f>
        <v>Items.LegendaryPozharRecipe</v>
      </c>
      <c r="F225" s="39" t="s">
        <v>249</v>
      </c>
    </row>
    <row r="226">
      <c r="A226" s="10" t="s">
        <v>41</v>
      </c>
      <c r="B226" s="15" t="s">
        <v>49</v>
      </c>
      <c r="C226" s="12" t="s">
        <v>293</v>
      </c>
      <c r="D226" s="38" t="s">
        <v>109</v>
      </c>
      <c r="E226" s="8" t="str">
        <f>IFERROR(__xludf.DUMMYFUNCTION("REGEXEXTRACT(C226, """"""([^""""]+)"""""")"),"Items.LegendaryWardenRecipe")</f>
        <v>Items.LegendaryWardenRecipe</v>
      </c>
      <c r="F226" s="39" t="s">
        <v>249</v>
      </c>
    </row>
    <row r="227">
      <c r="A227" s="41"/>
      <c r="B227" s="41"/>
      <c r="C227" s="42"/>
      <c r="D227" s="41"/>
      <c r="E227" s="43" t="str">
        <f>IFERROR(__xludf.DUMMYFUNCTION("REGEXEXTRACT(C227, """"""([^""""]+)"""""")"),"#N/A")</f>
        <v>#N/A</v>
      </c>
      <c r="F227" s="44"/>
    </row>
    <row r="228">
      <c r="A228" s="41"/>
      <c r="B228" s="41"/>
      <c r="C228" s="42"/>
      <c r="D228" s="41"/>
      <c r="E228" s="43" t="str">
        <f>IFERROR(__xludf.DUMMYFUNCTION("REGEXEXTRACT(C228, """"""([^""""]+)"""""")"),"#N/A")</f>
        <v>#N/A</v>
      </c>
      <c r="F228" s="44"/>
    </row>
    <row r="229">
      <c r="A229" s="41"/>
      <c r="B229" s="41"/>
      <c r="C229" s="42"/>
      <c r="D229" s="41"/>
      <c r="E229" s="43" t="str">
        <f>IFERROR(__xludf.DUMMYFUNCTION("REGEXEXTRACT(C229, """"""([^""""]+)"""""")"),"#N/A")</f>
        <v>#N/A</v>
      </c>
      <c r="F229" s="44"/>
    </row>
    <row r="230">
      <c r="A230" s="41"/>
      <c r="B230" s="41"/>
      <c r="C230" s="42"/>
      <c r="D230" s="41"/>
      <c r="E230" s="43" t="str">
        <f>IFERROR(__xludf.DUMMYFUNCTION("REGEXEXTRACT(C230, """"""([^""""]+)"""""")"),"#N/A")</f>
        <v>#N/A</v>
      </c>
      <c r="F230" s="44"/>
    </row>
    <row r="231">
      <c r="A231" s="41"/>
      <c r="B231" s="41"/>
      <c r="C231" s="42"/>
      <c r="D231" s="41"/>
      <c r="E231" s="43" t="str">
        <f>IFERROR(__xludf.DUMMYFUNCTION("REGEXEXTRACT(C231, """"""([^""""]+)"""""")"),"#N/A")</f>
        <v>#N/A</v>
      </c>
      <c r="F231" s="44"/>
    </row>
    <row r="232">
      <c r="A232" s="41"/>
      <c r="B232" s="41"/>
      <c r="C232" s="42"/>
      <c r="D232" s="41"/>
      <c r="E232" s="43" t="str">
        <f>IFERROR(__xludf.DUMMYFUNCTION("REGEXEXTRACT(C232, """"""([^""""]+)"""""")"),"#N/A")</f>
        <v>#N/A</v>
      </c>
      <c r="F232" s="44"/>
    </row>
    <row r="233">
      <c r="A233" s="41"/>
      <c r="B233" s="41"/>
      <c r="C233" s="42"/>
      <c r="D233" s="41"/>
      <c r="E233" s="43" t="str">
        <f>IFERROR(__xludf.DUMMYFUNCTION("REGEXEXTRACT(C233, """"""([^""""]+)"""""")"),"#N/A")</f>
        <v>#N/A</v>
      </c>
      <c r="F233" s="44"/>
    </row>
    <row r="234">
      <c r="A234" s="41"/>
      <c r="B234" s="41"/>
      <c r="C234" s="42"/>
      <c r="D234" s="41"/>
      <c r="E234" s="43" t="str">
        <f>IFERROR(__xludf.DUMMYFUNCTION("REGEXEXTRACT(C234, """"""([^""""]+)"""""")"),"#N/A")</f>
        <v>#N/A</v>
      </c>
      <c r="F234" s="44"/>
    </row>
    <row r="235">
      <c r="A235" s="41"/>
      <c r="B235" s="41"/>
      <c r="C235" s="42"/>
      <c r="D235" s="41"/>
      <c r="E235" s="43" t="str">
        <f>IFERROR(__xludf.DUMMYFUNCTION("REGEXEXTRACT(C235, """"""([^""""]+)"""""")"),"#N/A")</f>
        <v>#N/A</v>
      </c>
      <c r="F235" s="44"/>
    </row>
    <row r="236">
      <c r="A236" s="41"/>
      <c r="B236" s="41"/>
      <c r="C236" s="42"/>
      <c r="D236" s="41"/>
      <c r="E236" s="43" t="str">
        <f>IFERROR(__xludf.DUMMYFUNCTION("REGEXEXTRACT(C236, """"""([^""""]+)"""""")"),"#N/A")</f>
        <v>#N/A</v>
      </c>
      <c r="F236" s="44"/>
    </row>
    <row r="237">
      <c r="A237" s="41"/>
      <c r="B237" s="41"/>
      <c r="C237" s="42"/>
      <c r="D237" s="41"/>
      <c r="E237" s="43" t="str">
        <f>IFERROR(__xludf.DUMMYFUNCTION("REGEXEXTRACT(C237, """"""([^""""]+)"""""")"),"#N/A")</f>
        <v>#N/A</v>
      </c>
      <c r="F237" s="44"/>
    </row>
    <row r="238">
      <c r="A238" s="41"/>
      <c r="B238" s="41"/>
      <c r="C238" s="42"/>
      <c r="D238" s="41"/>
      <c r="E238" s="43" t="str">
        <f>IFERROR(__xludf.DUMMYFUNCTION("REGEXEXTRACT(C238, """"""([^""""]+)"""""")"),"#N/A")</f>
        <v>#N/A</v>
      </c>
      <c r="F238" s="44"/>
    </row>
    <row r="239">
      <c r="A239" s="41"/>
      <c r="B239" s="41"/>
      <c r="C239" s="42"/>
      <c r="D239" s="41"/>
      <c r="E239" s="43" t="str">
        <f>IFERROR(__xludf.DUMMYFUNCTION("REGEXEXTRACT(C239, """"""([^""""]+)"""""")"),"#N/A")</f>
        <v>#N/A</v>
      </c>
      <c r="F239" s="44"/>
    </row>
    <row r="240">
      <c r="A240" s="41"/>
      <c r="B240" s="41"/>
      <c r="C240" s="42"/>
      <c r="D240" s="41"/>
      <c r="E240" s="43" t="str">
        <f>IFERROR(__xludf.DUMMYFUNCTION("REGEXEXTRACT(C240, """"""([^""""]+)"""""")"),"#N/A")</f>
        <v>#N/A</v>
      </c>
      <c r="F240" s="44"/>
    </row>
    <row r="241">
      <c r="A241" s="41"/>
      <c r="B241" s="41"/>
      <c r="C241" s="42"/>
      <c r="D241" s="41"/>
      <c r="E241" s="43" t="str">
        <f>IFERROR(__xludf.DUMMYFUNCTION("REGEXEXTRACT(C241, """"""([^""""]+)"""""")"),"#N/A")</f>
        <v>#N/A</v>
      </c>
      <c r="F241" s="44"/>
    </row>
    <row r="242">
      <c r="A242" s="41"/>
      <c r="B242" s="41"/>
      <c r="C242" s="42"/>
      <c r="D242" s="41"/>
      <c r="E242" s="43" t="str">
        <f>IFERROR(__xludf.DUMMYFUNCTION("REGEXEXTRACT(C242, """"""([^""""]+)"""""")"),"#N/A")</f>
        <v>#N/A</v>
      </c>
      <c r="F242" s="44"/>
    </row>
    <row r="243">
      <c r="A243" s="41"/>
      <c r="B243" s="41"/>
      <c r="C243" s="42"/>
      <c r="D243" s="41"/>
      <c r="E243" s="43" t="str">
        <f>IFERROR(__xludf.DUMMYFUNCTION("REGEXEXTRACT(C243, """"""([^""""]+)"""""")"),"#N/A")</f>
        <v>#N/A</v>
      </c>
      <c r="F243" s="44"/>
    </row>
    <row r="244">
      <c r="A244" s="41"/>
      <c r="B244" s="41"/>
      <c r="C244" s="42"/>
      <c r="D244" s="41"/>
      <c r="E244" s="43" t="str">
        <f>IFERROR(__xludf.DUMMYFUNCTION("REGEXEXTRACT(C244, """"""([^""""]+)"""""")"),"#N/A")</f>
        <v>#N/A</v>
      </c>
      <c r="F244" s="44"/>
    </row>
    <row r="245">
      <c r="A245" s="41"/>
      <c r="B245" s="41"/>
      <c r="C245" s="42"/>
      <c r="D245" s="41"/>
      <c r="E245" s="43" t="str">
        <f>IFERROR(__xludf.DUMMYFUNCTION("REGEXEXTRACT(C245, """"""([^""""]+)"""""")"),"#N/A")</f>
        <v>#N/A</v>
      </c>
      <c r="F245" s="44"/>
    </row>
    <row r="246">
      <c r="A246" s="41"/>
      <c r="B246" s="41"/>
      <c r="C246" s="42"/>
      <c r="D246" s="41"/>
      <c r="E246" s="43" t="str">
        <f>IFERROR(__xludf.DUMMYFUNCTION("REGEXEXTRACT(C246, """"""([^""""]+)"""""")"),"#N/A")</f>
        <v>#N/A</v>
      </c>
      <c r="F246" s="44"/>
    </row>
    <row r="247">
      <c r="A247" s="41"/>
      <c r="B247" s="41"/>
      <c r="C247" s="42"/>
      <c r="D247" s="41"/>
      <c r="E247" s="43" t="str">
        <f>IFERROR(__xludf.DUMMYFUNCTION("REGEXEXTRACT(C247, """"""([^""""]+)"""""")"),"#N/A")</f>
        <v>#N/A</v>
      </c>
      <c r="F247" s="44"/>
    </row>
    <row r="248">
      <c r="A248" s="41"/>
      <c r="B248" s="41"/>
      <c r="C248" s="42"/>
      <c r="D248" s="41"/>
      <c r="E248" s="43" t="str">
        <f>IFERROR(__xludf.DUMMYFUNCTION("REGEXEXTRACT(C248, """"""([^""""]+)"""""")"),"#N/A")</f>
        <v>#N/A</v>
      </c>
      <c r="F248" s="44"/>
    </row>
    <row r="249">
      <c r="A249" s="41"/>
      <c r="B249" s="41"/>
      <c r="C249" s="42"/>
      <c r="D249" s="41"/>
      <c r="E249" s="43" t="str">
        <f>IFERROR(__xludf.DUMMYFUNCTION("REGEXEXTRACT(C249, """"""([^""""]+)"""""")"),"#N/A")</f>
        <v>#N/A</v>
      </c>
      <c r="F249" s="44"/>
    </row>
    <row r="250">
      <c r="A250" s="41"/>
      <c r="B250" s="41"/>
      <c r="C250" s="42"/>
      <c r="D250" s="41"/>
      <c r="E250" s="43" t="str">
        <f>IFERROR(__xludf.DUMMYFUNCTION("REGEXEXTRACT(C250, """"""([^""""]+)"""""")"),"#N/A")</f>
        <v>#N/A</v>
      </c>
      <c r="F250" s="44"/>
    </row>
    <row r="251">
      <c r="A251" s="41"/>
      <c r="B251" s="41"/>
      <c r="C251" s="42"/>
      <c r="D251" s="41"/>
      <c r="E251" s="43" t="str">
        <f>IFERROR(__xludf.DUMMYFUNCTION("REGEXEXTRACT(C251, """"""([^""""]+)"""""")"),"#N/A")</f>
        <v>#N/A</v>
      </c>
      <c r="F251" s="44"/>
    </row>
    <row r="252">
      <c r="A252" s="41"/>
      <c r="B252" s="41"/>
      <c r="C252" s="42"/>
      <c r="D252" s="41"/>
      <c r="E252" s="43" t="str">
        <f>IFERROR(__xludf.DUMMYFUNCTION("REGEXEXTRACT(C252, """"""([^""""]+)"""""")"),"#N/A")</f>
        <v>#N/A</v>
      </c>
      <c r="F252" s="44"/>
    </row>
    <row r="253">
      <c r="A253" s="41"/>
      <c r="B253" s="41"/>
      <c r="C253" s="42"/>
      <c r="D253" s="41"/>
      <c r="E253" s="43" t="str">
        <f>IFERROR(__xludf.DUMMYFUNCTION("REGEXEXTRACT(C253, """"""([^""""]+)"""""")"),"#N/A")</f>
        <v>#N/A</v>
      </c>
      <c r="F253" s="44"/>
    </row>
    <row r="254">
      <c r="A254" s="41"/>
      <c r="B254" s="41"/>
      <c r="C254" s="42"/>
      <c r="D254" s="41"/>
      <c r="E254" s="43" t="str">
        <f>IFERROR(__xludf.DUMMYFUNCTION("REGEXEXTRACT(C254, """"""([^""""]+)"""""")"),"#N/A")</f>
        <v>#N/A</v>
      </c>
      <c r="F254" s="44"/>
    </row>
    <row r="255">
      <c r="A255" s="41"/>
      <c r="B255" s="41"/>
      <c r="C255" s="42"/>
      <c r="D255" s="41"/>
      <c r="E255" s="43" t="str">
        <f>IFERROR(__xludf.DUMMYFUNCTION("REGEXEXTRACT(C255, """"""([^""""]+)"""""")"),"#N/A")</f>
        <v>#N/A</v>
      </c>
      <c r="F255" s="44"/>
    </row>
    <row r="256">
      <c r="A256" s="41"/>
      <c r="B256" s="41"/>
      <c r="C256" s="42"/>
      <c r="D256" s="41"/>
      <c r="E256" s="43" t="str">
        <f>IFERROR(__xludf.DUMMYFUNCTION("REGEXEXTRACT(C256, """"""([^""""]+)"""""")"),"#N/A")</f>
        <v>#N/A</v>
      </c>
      <c r="F256" s="44"/>
    </row>
    <row r="257">
      <c r="A257" s="41"/>
      <c r="B257" s="41"/>
      <c r="C257" s="42"/>
      <c r="D257" s="41"/>
      <c r="E257" s="43" t="str">
        <f>IFERROR(__xludf.DUMMYFUNCTION("REGEXEXTRACT(C257, """"""([^""""]+)"""""")"),"#N/A")</f>
        <v>#N/A</v>
      </c>
      <c r="F257" s="44"/>
    </row>
    <row r="258">
      <c r="A258" s="41"/>
      <c r="B258" s="41"/>
      <c r="C258" s="42"/>
      <c r="D258" s="41"/>
      <c r="E258" s="43" t="str">
        <f>IFERROR(__xludf.DUMMYFUNCTION("REGEXEXTRACT(C258, """"""([^""""]+)"""""")"),"#N/A")</f>
        <v>#N/A</v>
      </c>
      <c r="F258" s="44"/>
    </row>
    <row r="259">
      <c r="A259" s="41"/>
      <c r="B259" s="41"/>
      <c r="C259" s="42"/>
      <c r="D259" s="41"/>
      <c r="E259" s="43" t="str">
        <f>IFERROR(__xludf.DUMMYFUNCTION("REGEXEXTRACT(C259, """"""([^""""]+)"""""")"),"#N/A")</f>
        <v>#N/A</v>
      </c>
      <c r="F259" s="44"/>
    </row>
    <row r="260">
      <c r="A260" s="41"/>
      <c r="B260" s="41"/>
      <c r="C260" s="42"/>
      <c r="D260" s="41"/>
      <c r="E260" s="43" t="str">
        <f>IFERROR(__xludf.DUMMYFUNCTION("REGEXEXTRACT(C260, """"""([^""""]+)"""""")"),"#N/A")</f>
        <v>#N/A</v>
      </c>
      <c r="F260" s="44"/>
    </row>
    <row r="261">
      <c r="A261" s="41"/>
      <c r="B261" s="41"/>
      <c r="C261" s="42"/>
      <c r="D261" s="41"/>
      <c r="E261" s="43" t="str">
        <f>IFERROR(__xludf.DUMMYFUNCTION("REGEXEXTRACT(C261, """"""([^""""]+)"""""")"),"#N/A")</f>
        <v>#N/A</v>
      </c>
      <c r="F261" s="44"/>
    </row>
    <row r="262">
      <c r="A262" s="41"/>
      <c r="B262" s="41"/>
      <c r="C262" s="42"/>
      <c r="D262" s="41"/>
      <c r="E262" s="43" t="str">
        <f>IFERROR(__xludf.DUMMYFUNCTION("REGEXEXTRACT(C262, """"""([^""""]+)"""""")"),"#N/A")</f>
        <v>#N/A</v>
      </c>
      <c r="F262" s="44"/>
    </row>
    <row r="263">
      <c r="A263" s="41"/>
      <c r="B263" s="41"/>
      <c r="C263" s="42"/>
      <c r="D263" s="41"/>
      <c r="E263" s="43" t="str">
        <f>IFERROR(__xludf.DUMMYFUNCTION("REGEXEXTRACT(C263, """"""([^""""]+)"""""")"),"#N/A")</f>
        <v>#N/A</v>
      </c>
      <c r="F263" s="44"/>
    </row>
    <row r="264">
      <c r="A264" s="41"/>
      <c r="B264" s="41"/>
      <c r="C264" s="42"/>
      <c r="D264" s="41"/>
      <c r="E264" s="43" t="str">
        <f>IFERROR(__xludf.DUMMYFUNCTION("REGEXEXTRACT(C264, """"""([^""""]+)"""""")"),"#N/A")</f>
        <v>#N/A</v>
      </c>
      <c r="F264" s="44"/>
    </row>
    <row r="265">
      <c r="A265" s="41"/>
      <c r="B265" s="41"/>
      <c r="C265" s="42"/>
      <c r="D265" s="41"/>
      <c r="E265" s="43" t="str">
        <f>IFERROR(__xludf.DUMMYFUNCTION("REGEXEXTRACT(C265, """"""([^""""]+)"""""")"),"#N/A")</f>
        <v>#N/A</v>
      </c>
      <c r="F265" s="44"/>
    </row>
    <row r="266">
      <c r="A266" s="41"/>
      <c r="B266" s="41"/>
      <c r="C266" s="42"/>
      <c r="D266" s="41"/>
      <c r="E266" s="43" t="str">
        <f>IFERROR(__xludf.DUMMYFUNCTION("REGEXEXTRACT(C266, """"""([^""""]+)"""""")"),"#N/A")</f>
        <v>#N/A</v>
      </c>
      <c r="F266" s="44"/>
    </row>
    <row r="267">
      <c r="A267" s="41"/>
      <c r="B267" s="41"/>
      <c r="C267" s="42"/>
      <c r="D267" s="41"/>
      <c r="E267" s="43" t="str">
        <f>IFERROR(__xludf.DUMMYFUNCTION("REGEXEXTRACT(C267, """"""([^""""]+)"""""")"),"#N/A")</f>
        <v>#N/A</v>
      </c>
      <c r="F267" s="44"/>
    </row>
    <row r="268">
      <c r="A268" s="41"/>
      <c r="B268" s="41"/>
      <c r="C268" s="42"/>
      <c r="D268" s="41"/>
      <c r="E268" s="43" t="str">
        <f>IFERROR(__xludf.DUMMYFUNCTION("REGEXEXTRACT(C268, """"""([^""""]+)"""""")"),"#N/A")</f>
        <v>#N/A</v>
      </c>
      <c r="F268" s="44"/>
    </row>
    <row r="269">
      <c r="A269" s="41"/>
      <c r="B269" s="41"/>
      <c r="C269" s="42"/>
      <c r="D269" s="41"/>
      <c r="E269" s="43" t="str">
        <f>IFERROR(__xludf.DUMMYFUNCTION("REGEXEXTRACT(C269, """"""([^""""]+)"""""")"),"#N/A")</f>
        <v>#N/A</v>
      </c>
      <c r="F269" s="44"/>
    </row>
    <row r="270">
      <c r="A270" s="41"/>
      <c r="B270" s="41"/>
      <c r="C270" s="42"/>
      <c r="D270" s="41"/>
      <c r="E270" s="43" t="str">
        <f>IFERROR(__xludf.DUMMYFUNCTION("REGEXEXTRACT(C270, """"""([^""""]+)"""""")"),"#N/A")</f>
        <v>#N/A</v>
      </c>
      <c r="F270" s="44"/>
    </row>
    <row r="271">
      <c r="A271" s="41"/>
      <c r="B271" s="41"/>
      <c r="C271" s="42"/>
      <c r="D271" s="41"/>
      <c r="E271" s="43" t="str">
        <f>IFERROR(__xludf.DUMMYFUNCTION("REGEXEXTRACT(C271, """"""([^""""]+)"""""")"),"#N/A")</f>
        <v>#N/A</v>
      </c>
      <c r="F271" s="44"/>
    </row>
    <row r="272">
      <c r="A272" s="41"/>
      <c r="B272" s="41"/>
      <c r="C272" s="42"/>
      <c r="D272" s="41"/>
      <c r="E272" s="43" t="str">
        <f>IFERROR(__xludf.DUMMYFUNCTION("REGEXEXTRACT(C272, """"""([^""""]+)"""""")"),"#N/A")</f>
        <v>#N/A</v>
      </c>
      <c r="F272" s="44"/>
    </row>
    <row r="273">
      <c r="A273" s="41"/>
      <c r="B273" s="41"/>
      <c r="C273" s="42"/>
      <c r="D273" s="41"/>
      <c r="E273" s="43" t="str">
        <f>IFERROR(__xludf.DUMMYFUNCTION("REGEXEXTRACT(C273, """"""([^""""]+)"""""")"),"#N/A")</f>
        <v>#N/A</v>
      </c>
      <c r="F273" s="44"/>
    </row>
    <row r="274">
      <c r="A274" s="41"/>
      <c r="B274" s="41"/>
      <c r="C274" s="42"/>
      <c r="D274" s="41"/>
      <c r="E274" s="43" t="str">
        <f>IFERROR(__xludf.DUMMYFUNCTION("REGEXEXTRACT(C274, """"""([^""""]+)"""""")"),"#N/A")</f>
        <v>#N/A</v>
      </c>
      <c r="F274" s="44"/>
    </row>
    <row r="275">
      <c r="A275" s="41"/>
      <c r="B275" s="41"/>
      <c r="C275" s="42"/>
      <c r="D275" s="41"/>
      <c r="E275" s="43" t="str">
        <f>IFERROR(__xludf.DUMMYFUNCTION("REGEXEXTRACT(C275, """"""([^""""]+)"""""")"),"#N/A")</f>
        <v>#N/A</v>
      </c>
      <c r="F275" s="44"/>
    </row>
    <row r="276">
      <c r="A276" s="41"/>
      <c r="B276" s="41"/>
      <c r="C276" s="42"/>
      <c r="D276" s="41"/>
      <c r="E276" s="43" t="str">
        <f>IFERROR(__xludf.DUMMYFUNCTION("REGEXEXTRACT(C276, """"""([^""""]+)"""""")"),"#N/A")</f>
        <v>#N/A</v>
      </c>
      <c r="F276" s="44"/>
    </row>
    <row r="277">
      <c r="A277" s="41"/>
      <c r="B277" s="41"/>
      <c r="C277" s="42"/>
      <c r="D277" s="41"/>
      <c r="E277" s="43" t="str">
        <f>IFERROR(__xludf.DUMMYFUNCTION("REGEXEXTRACT(C277, """"""([^""""]+)"""""")"),"#N/A")</f>
        <v>#N/A</v>
      </c>
      <c r="F277" s="44"/>
    </row>
    <row r="278">
      <c r="A278" s="41"/>
      <c r="B278" s="41"/>
      <c r="C278" s="42"/>
      <c r="D278" s="41"/>
      <c r="E278" s="43" t="str">
        <f>IFERROR(__xludf.DUMMYFUNCTION("REGEXEXTRACT(C278, """"""([^""""]+)"""""")"),"#N/A")</f>
        <v>#N/A</v>
      </c>
      <c r="F278" s="44"/>
    </row>
    <row r="279">
      <c r="A279" s="41"/>
      <c r="B279" s="41"/>
      <c r="C279" s="42"/>
      <c r="D279" s="41"/>
      <c r="E279" s="43" t="str">
        <f>IFERROR(__xludf.DUMMYFUNCTION("REGEXEXTRACT(C279, """"""([^""""]+)"""""")"),"#N/A")</f>
        <v>#N/A</v>
      </c>
      <c r="F279" s="44"/>
    </row>
    <row r="280">
      <c r="A280" s="41"/>
      <c r="B280" s="41"/>
      <c r="C280" s="42"/>
      <c r="D280" s="41"/>
      <c r="E280" s="43" t="str">
        <f>IFERROR(__xludf.DUMMYFUNCTION("REGEXEXTRACT(C280, """"""([^""""]+)"""""")"),"#N/A")</f>
        <v>#N/A</v>
      </c>
      <c r="F280" s="44"/>
    </row>
    <row r="281">
      <c r="A281" s="41"/>
      <c r="B281" s="41"/>
      <c r="C281" s="42"/>
      <c r="D281" s="41"/>
      <c r="E281" s="43" t="str">
        <f>IFERROR(__xludf.DUMMYFUNCTION("REGEXEXTRACT(C281, """"""([^""""]+)"""""")"),"#N/A")</f>
        <v>#N/A</v>
      </c>
      <c r="F281" s="44"/>
    </row>
    <row r="282">
      <c r="A282" s="41"/>
      <c r="B282" s="41"/>
      <c r="C282" s="42"/>
      <c r="D282" s="41"/>
      <c r="E282" s="43" t="str">
        <f>IFERROR(__xludf.DUMMYFUNCTION("REGEXEXTRACT(C282, """"""([^""""]+)"""""")"),"#N/A")</f>
        <v>#N/A</v>
      </c>
      <c r="F282" s="44"/>
    </row>
    <row r="283">
      <c r="A283" s="41"/>
      <c r="B283" s="41"/>
      <c r="C283" s="42"/>
      <c r="D283" s="41"/>
      <c r="E283" s="43" t="str">
        <f>IFERROR(__xludf.DUMMYFUNCTION("REGEXEXTRACT(C283, """"""([^""""]+)"""""")"),"#N/A")</f>
        <v>#N/A</v>
      </c>
      <c r="F283" s="44"/>
    </row>
    <row r="284">
      <c r="A284" s="41"/>
      <c r="B284" s="41"/>
      <c r="C284" s="42"/>
      <c r="D284" s="41"/>
      <c r="E284" s="43" t="str">
        <f>IFERROR(__xludf.DUMMYFUNCTION("REGEXEXTRACT(C284, """"""([^""""]+)"""""")"),"#N/A")</f>
        <v>#N/A</v>
      </c>
      <c r="F284" s="44"/>
    </row>
    <row r="285">
      <c r="A285" s="41"/>
      <c r="B285" s="41"/>
      <c r="C285" s="42"/>
      <c r="D285" s="41"/>
      <c r="E285" s="43" t="str">
        <f>IFERROR(__xludf.DUMMYFUNCTION("REGEXEXTRACT(C285, """"""([^""""]+)"""""")"),"#N/A")</f>
        <v>#N/A</v>
      </c>
      <c r="F285" s="44"/>
    </row>
    <row r="286">
      <c r="A286" s="41"/>
      <c r="B286" s="41"/>
      <c r="C286" s="42"/>
      <c r="D286" s="41"/>
      <c r="E286" s="43" t="str">
        <f>IFERROR(__xludf.DUMMYFUNCTION("REGEXEXTRACT(C286, """"""([^""""]+)"""""")"),"#N/A")</f>
        <v>#N/A</v>
      </c>
      <c r="F286" s="44"/>
    </row>
    <row r="287">
      <c r="A287" s="41"/>
      <c r="B287" s="41"/>
      <c r="C287" s="42"/>
      <c r="D287" s="41"/>
      <c r="E287" s="43" t="str">
        <f>IFERROR(__xludf.DUMMYFUNCTION("REGEXEXTRACT(C287, """"""([^""""]+)"""""")"),"#N/A")</f>
        <v>#N/A</v>
      </c>
      <c r="F287" s="44"/>
    </row>
    <row r="288">
      <c r="A288" s="41"/>
      <c r="B288" s="41"/>
      <c r="C288" s="42"/>
      <c r="D288" s="41"/>
      <c r="E288" s="43" t="str">
        <f>IFERROR(__xludf.DUMMYFUNCTION("REGEXEXTRACT(C288, """"""([^""""]+)"""""")"),"#N/A")</f>
        <v>#N/A</v>
      </c>
      <c r="F288" s="44"/>
    </row>
    <row r="289">
      <c r="A289" s="41"/>
      <c r="B289" s="41"/>
      <c r="C289" s="42"/>
      <c r="D289" s="41"/>
      <c r="E289" s="43" t="str">
        <f>IFERROR(__xludf.DUMMYFUNCTION("REGEXEXTRACT(C289, """"""([^""""]+)"""""")"),"#N/A")</f>
        <v>#N/A</v>
      </c>
      <c r="F289" s="44"/>
    </row>
    <row r="290">
      <c r="A290" s="41"/>
      <c r="B290" s="41"/>
      <c r="C290" s="42"/>
      <c r="D290" s="41"/>
      <c r="E290" s="43" t="str">
        <f>IFERROR(__xludf.DUMMYFUNCTION("REGEXEXTRACT(C290, """"""([^""""]+)"""""")"),"#N/A")</f>
        <v>#N/A</v>
      </c>
      <c r="F290" s="44"/>
    </row>
    <row r="291">
      <c r="A291" s="41"/>
      <c r="B291" s="41"/>
      <c r="C291" s="42"/>
      <c r="D291" s="41"/>
      <c r="E291" s="43" t="str">
        <f>IFERROR(__xludf.DUMMYFUNCTION("REGEXEXTRACT(C291, """"""([^""""]+)"""""")"),"#N/A")</f>
        <v>#N/A</v>
      </c>
      <c r="F291" s="44"/>
    </row>
    <row r="292">
      <c r="A292" s="41"/>
      <c r="B292" s="41"/>
      <c r="C292" s="42"/>
      <c r="D292" s="41"/>
      <c r="E292" s="43" t="str">
        <f>IFERROR(__xludf.DUMMYFUNCTION("REGEXEXTRACT(C292, """"""([^""""]+)"""""")"),"#N/A")</f>
        <v>#N/A</v>
      </c>
      <c r="F292" s="44"/>
    </row>
    <row r="293">
      <c r="A293" s="41"/>
      <c r="B293" s="41"/>
      <c r="C293" s="42"/>
      <c r="D293" s="41"/>
      <c r="E293" s="43" t="str">
        <f>IFERROR(__xludf.DUMMYFUNCTION("REGEXEXTRACT(C293, """"""([^""""]+)"""""")"),"#N/A")</f>
        <v>#N/A</v>
      </c>
      <c r="F293" s="44"/>
    </row>
    <row r="294">
      <c r="A294" s="41"/>
      <c r="B294" s="41"/>
      <c r="C294" s="42"/>
      <c r="D294" s="41"/>
      <c r="E294" s="43" t="str">
        <f>IFERROR(__xludf.DUMMYFUNCTION("REGEXEXTRACT(C294, """"""([^""""]+)"""""")"),"#N/A")</f>
        <v>#N/A</v>
      </c>
      <c r="F294" s="44"/>
    </row>
    <row r="295">
      <c r="A295" s="41"/>
      <c r="B295" s="41"/>
      <c r="C295" s="42"/>
      <c r="D295" s="41"/>
      <c r="E295" s="43" t="str">
        <f>IFERROR(__xludf.DUMMYFUNCTION("REGEXEXTRACT(C295, """"""([^""""]+)"""""")"),"#N/A")</f>
        <v>#N/A</v>
      </c>
      <c r="F295" s="44"/>
    </row>
    <row r="296">
      <c r="A296" s="41"/>
      <c r="B296" s="41"/>
      <c r="C296" s="42"/>
      <c r="D296" s="41"/>
      <c r="E296" s="43" t="str">
        <f>IFERROR(__xludf.DUMMYFUNCTION("REGEXEXTRACT(C296, """"""([^""""]+)"""""")"),"#N/A")</f>
        <v>#N/A</v>
      </c>
      <c r="F296" s="44"/>
    </row>
    <row r="297">
      <c r="A297" s="41"/>
      <c r="B297" s="41"/>
      <c r="C297" s="42"/>
      <c r="D297" s="41"/>
      <c r="E297" s="43" t="str">
        <f>IFERROR(__xludf.DUMMYFUNCTION("REGEXEXTRACT(C297, """"""([^""""]+)"""""")"),"#N/A")</f>
        <v>#N/A</v>
      </c>
      <c r="F297" s="44"/>
    </row>
    <row r="298">
      <c r="A298" s="41"/>
      <c r="B298" s="41"/>
      <c r="C298" s="42"/>
      <c r="D298" s="41"/>
      <c r="E298" s="43" t="str">
        <f>IFERROR(__xludf.DUMMYFUNCTION("REGEXEXTRACT(C298, """"""([^""""]+)"""""")"),"#N/A")</f>
        <v>#N/A</v>
      </c>
      <c r="F298" s="44"/>
    </row>
    <row r="299">
      <c r="A299" s="41"/>
      <c r="B299" s="41"/>
      <c r="C299" s="42"/>
      <c r="D299" s="41"/>
      <c r="E299" s="43" t="str">
        <f>IFERROR(__xludf.DUMMYFUNCTION("REGEXEXTRACT(C299, """"""([^""""]+)"""""")"),"#N/A")</f>
        <v>#N/A</v>
      </c>
      <c r="F299" s="44"/>
    </row>
    <row r="300">
      <c r="A300" s="41"/>
      <c r="B300" s="41"/>
      <c r="C300" s="42"/>
      <c r="D300" s="41"/>
      <c r="E300" s="43" t="str">
        <f>IFERROR(__xludf.DUMMYFUNCTION("REGEXEXTRACT(C300, """"""([^""""]+)"""""")"),"#N/A")</f>
        <v>#N/A</v>
      </c>
      <c r="F300" s="44"/>
    </row>
    <row r="301">
      <c r="A301" s="41"/>
      <c r="B301" s="41"/>
      <c r="C301" s="42"/>
      <c r="D301" s="41"/>
      <c r="E301" s="43" t="str">
        <f>IFERROR(__xludf.DUMMYFUNCTION("REGEXEXTRACT(C301, """"""([^""""]+)"""""")"),"#N/A")</f>
        <v>#N/A</v>
      </c>
      <c r="F301" s="44"/>
    </row>
    <row r="302">
      <c r="A302" s="41"/>
      <c r="B302" s="41"/>
      <c r="C302" s="42"/>
      <c r="D302" s="41"/>
      <c r="E302" s="43" t="str">
        <f>IFERROR(__xludf.DUMMYFUNCTION("REGEXEXTRACT(C302, """"""([^""""]+)"""""")"),"#N/A")</f>
        <v>#N/A</v>
      </c>
      <c r="F302" s="44"/>
    </row>
    <row r="303">
      <c r="A303" s="41"/>
      <c r="B303" s="41"/>
      <c r="C303" s="42"/>
      <c r="D303" s="41"/>
      <c r="E303" s="43" t="str">
        <f>IFERROR(__xludf.DUMMYFUNCTION("REGEXEXTRACT(C303, """"""([^""""]+)"""""")"),"#N/A")</f>
        <v>#N/A</v>
      </c>
      <c r="F303" s="44"/>
    </row>
    <row r="304">
      <c r="A304" s="41"/>
      <c r="B304" s="41"/>
      <c r="C304" s="42"/>
      <c r="D304" s="41"/>
      <c r="E304" s="43" t="str">
        <f>IFERROR(__xludf.DUMMYFUNCTION("REGEXEXTRACT(C304, """"""([^""""]+)"""""")"),"#N/A")</f>
        <v>#N/A</v>
      </c>
      <c r="F304" s="44"/>
    </row>
    <row r="305">
      <c r="A305" s="41"/>
      <c r="B305" s="41"/>
      <c r="C305" s="42"/>
      <c r="D305" s="41"/>
      <c r="E305" s="43" t="str">
        <f>IFERROR(__xludf.DUMMYFUNCTION("REGEXEXTRACT(C305, """"""([^""""]+)"""""")"),"#N/A")</f>
        <v>#N/A</v>
      </c>
      <c r="F305" s="44"/>
    </row>
    <row r="306">
      <c r="A306" s="41"/>
      <c r="B306" s="41"/>
      <c r="C306" s="42"/>
      <c r="D306" s="41"/>
      <c r="E306" s="43" t="str">
        <f>IFERROR(__xludf.DUMMYFUNCTION("REGEXEXTRACT(C306, """"""([^""""]+)"""""")"),"#N/A")</f>
        <v>#N/A</v>
      </c>
      <c r="F306" s="44"/>
    </row>
    <row r="307">
      <c r="A307" s="41"/>
      <c r="B307" s="41"/>
      <c r="C307" s="42"/>
      <c r="D307" s="41"/>
      <c r="E307" s="43" t="str">
        <f>IFERROR(__xludf.DUMMYFUNCTION("REGEXEXTRACT(C307, """"""([^""""]+)"""""")"),"#N/A")</f>
        <v>#N/A</v>
      </c>
      <c r="F307" s="44"/>
    </row>
    <row r="308">
      <c r="A308" s="41"/>
      <c r="B308" s="41"/>
      <c r="C308" s="42"/>
      <c r="D308" s="41"/>
      <c r="E308" s="43" t="str">
        <f>IFERROR(__xludf.DUMMYFUNCTION("REGEXEXTRACT(C308, """"""([^""""]+)"""""")"),"#N/A")</f>
        <v>#N/A</v>
      </c>
      <c r="F308" s="44"/>
    </row>
    <row r="309">
      <c r="A309" s="41"/>
      <c r="B309" s="41"/>
      <c r="C309" s="42"/>
      <c r="D309" s="41"/>
      <c r="E309" s="43" t="str">
        <f>IFERROR(__xludf.DUMMYFUNCTION("REGEXEXTRACT(C309, """"""([^""""]+)"""""")"),"#N/A")</f>
        <v>#N/A</v>
      </c>
      <c r="F309" s="44"/>
    </row>
    <row r="310">
      <c r="A310" s="41"/>
      <c r="B310" s="41"/>
      <c r="C310" s="42"/>
      <c r="D310" s="41"/>
      <c r="E310" s="43" t="str">
        <f>IFERROR(__xludf.DUMMYFUNCTION("REGEXEXTRACT(C310, """"""([^""""]+)"""""")"),"#N/A")</f>
        <v>#N/A</v>
      </c>
      <c r="F310" s="44"/>
    </row>
    <row r="311">
      <c r="A311" s="41"/>
      <c r="B311" s="41"/>
      <c r="C311" s="42"/>
      <c r="D311" s="41"/>
      <c r="E311" s="43" t="str">
        <f>IFERROR(__xludf.DUMMYFUNCTION("REGEXEXTRACT(C311, """"""([^""""]+)"""""")"),"#N/A")</f>
        <v>#N/A</v>
      </c>
      <c r="F311" s="44"/>
    </row>
    <row r="312">
      <c r="A312" s="41"/>
      <c r="B312" s="41"/>
      <c r="C312" s="42"/>
      <c r="D312" s="41"/>
      <c r="E312" s="43" t="str">
        <f>IFERROR(__xludf.DUMMYFUNCTION("REGEXEXTRACT(C312, """"""([^""""]+)"""""")"),"#N/A")</f>
        <v>#N/A</v>
      </c>
      <c r="F312" s="44"/>
    </row>
    <row r="313">
      <c r="A313" s="41"/>
      <c r="B313" s="41"/>
      <c r="C313" s="42"/>
      <c r="D313" s="41"/>
      <c r="E313" s="43" t="str">
        <f>IFERROR(__xludf.DUMMYFUNCTION("REGEXEXTRACT(C313, """"""([^""""]+)"""""")"),"#N/A")</f>
        <v>#N/A</v>
      </c>
      <c r="F313" s="44"/>
    </row>
    <row r="314">
      <c r="A314" s="41"/>
      <c r="B314" s="41"/>
      <c r="C314" s="42"/>
      <c r="D314" s="41"/>
      <c r="E314" s="43" t="str">
        <f>IFERROR(__xludf.DUMMYFUNCTION("REGEXEXTRACT(C314, """"""([^""""]+)"""""")"),"#N/A")</f>
        <v>#N/A</v>
      </c>
      <c r="F314" s="44"/>
    </row>
    <row r="315">
      <c r="A315" s="41"/>
      <c r="B315" s="41"/>
      <c r="C315" s="42"/>
      <c r="D315" s="41"/>
      <c r="E315" s="43" t="str">
        <f>IFERROR(__xludf.DUMMYFUNCTION("REGEXEXTRACT(C315, """"""([^""""]+)"""""")"),"#N/A")</f>
        <v>#N/A</v>
      </c>
      <c r="F315" s="44"/>
    </row>
    <row r="316">
      <c r="A316" s="41"/>
      <c r="B316" s="41"/>
      <c r="C316" s="42"/>
      <c r="D316" s="41"/>
      <c r="E316" s="43" t="str">
        <f>IFERROR(__xludf.DUMMYFUNCTION("REGEXEXTRACT(C316, """"""([^""""]+)"""""")"),"#N/A")</f>
        <v>#N/A</v>
      </c>
      <c r="F316" s="44"/>
    </row>
    <row r="317">
      <c r="A317" s="41"/>
      <c r="B317" s="41"/>
      <c r="C317" s="42"/>
      <c r="D317" s="41"/>
      <c r="E317" s="43" t="str">
        <f>IFERROR(__xludf.DUMMYFUNCTION("REGEXEXTRACT(C317, """"""([^""""]+)"""""")"),"#N/A")</f>
        <v>#N/A</v>
      </c>
      <c r="F317" s="44"/>
    </row>
    <row r="318">
      <c r="A318" s="41"/>
      <c r="B318" s="41"/>
      <c r="C318" s="42"/>
      <c r="D318" s="41"/>
      <c r="E318" s="43" t="str">
        <f>IFERROR(__xludf.DUMMYFUNCTION("REGEXEXTRACT(C318, """"""([^""""]+)"""""")"),"#N/A")</f>
        <v>#N/A</v>
      </c>
      <c r="F318" s="44"/>
    </row>
    <row r="319">
      <c r="A319" s="41"/>
      <c r="B319" s="41"/>
      <c r="C319" s="42"/>
      <c r="D319" s="41"/>
      <c r="E319" s="43" t="str">
        <f>IFERROR(__xludf.DUMMYFUNCTION("REGEXEXTRACT(C319, """"""([^""""]+)"""""")"),"#N/A")</f>
        <v>#N/A</v>
      </c>
      <c r="F319" s="44"/>
    </row>
    <row r="320">
      <c r="A320" s="41"/>
      <c r="B320" s="41"/>
      <c r="C320" s="42"/>
      <c r="D320" s="41"/>
      <c r="E320" s="43" t="str">
        <f>IFERROR(__xludf.DUMMYFUNCTION("REGEXEXTRACT(C320, """"""([^""""]+)"""""")"),"#N/A")</f>
        <v>#N/A</v>
      </c>
      <c r="F320" s="44"/>
    </row>
    <row r="321">
      <c r="A321" s="41"/>
      <c r="B321" s="41"/>
      <c r="C321" s="42"/>
      <c r="D321" s="41"/>
      <c r="E321" s="43" t="str">
        <f>IFERROR(__xludf.DUMMYFUNCTION("REGEXEXTRACT(C321, """"""([^""""]+)"""""")"),"#N/A")</f>
        <v>#N/A</v>
      </c>
      <c r="F321" s="44"/>
    </row>
    <row r="322">
      <c r="A322" s="41"/>
      <c r="B322" s="41"/>
      <c r="C322" s="42"/>
      <c r="D322" s="41"/>
      <c r="E322" s="43" t="str">
        <f>IFERROR(__xludf.DUMMYFUNCTION("REGEXEXTRACT(C322, """"""([^""""]+)"""""")"),"#N/A")</f>
        <v>#N/A</v>
      </c>
      <c r="F322" s="44"/>
    </row>
    <row r="323">
      <c r="A323" s="41"/>
      <c r="B323" s="41"/>
      <c r="C323" s="42"/>
      <c r="D323" s="41"/>
      <c r="E323" s="43" t="str">
        <f>IFERROR(__xludf.DUMMYFUNCTION("REGEXEXTRACT(C323, """"""([^""""]+)"""""")"),"#N/A")</f>
        <v>#N/A</v>
      </c>
      <c r="F323" s="44"/>
    </row>
    <row r="324">
      <c r="A324" s="41"/>
      <c r="B324" s="41"/>
      <c r="C324" s="42"/>
      <c r="D324" s="41"/>
      <c r="E324" s="43" t="str">
        <f>IFERROR(__xludf.DUMMYFUNCTION("REGEXEXTRACT(C324, """"""([^""""]+)"""""")"),"#N/A")</f>
        <v>#N/A</v>
      </c>
      <c r="F324" s="44"/>
    </row>
    <row r="325">
      <c r="A325" s="41"/>
      <c r="B325" s="41"/>
      <c r="C325" s="42"/>
      <c r="D325" s="41"/>
      <c r="E325" s="43" t="str">
        <f>IFERROR(__xludf.DUMMYFUNCTION("REGEXEXTRACT(C325, """"""([^""""]+)"""""")"),"#N/A")</f>
        <v>#N/A</v>
      </c>
      <c r="F325" s="44"/>
    </row>
    <row r="326">
      <c r="A326" s="41"/>
      <c r="B326" s="41"/>
      <c r="C326" s="42"/>
      <c r="D326" s="41"/>
      <c r="E326" s="43" t="str">
        <f>IFERROR(__xludf.DUMMYFUNCTION("REGEXEXTRACT(C326, """"""([^""""]+)"""""")"),"#N/A")</f>
        <v>#N/A</v>
      </c>
      <c r="F326" s="44"/>
    </row>
    <row r="327">
      <c r="A327" s="41"/>
      <c r="B327" s="41"/>
      <c r="C327" s="42"/>
      <c r="D327" s="41"/>
      <c r="E327" s="43" t="str">
        <f>IFERROR(__xludf.DUMMYFUNCTION("REGEXEXTRACT(C327, """"""([^""""]+)"""""")"),"#N/A")</f>
        <v>#N/A</v>
      </c>
      <c r="F327" s="44"/>
    </row>
    <row r="328">
      <c r="A328" s="41"/>
      <c r="B328" s="41"/>
      <c r="C328" s="42"/>
      <c r="D328" s="41"/>
      <c r="E328" s="43" t="str">
        <f>IFERROR(__xludf.DUMMYFUNCTION("REGEXEXTRACT(C328, """"""([^""""]+)"""""")"),"#N/A")</f>
        <v>#N/A</v>
      </c>
      <c r="F328" s="44"/>
    </row>
    <row r="329">
      <c r="A329" s="41"/>
      <c r="B329" s="41"/>
      <c r="C329" s="42"/>
      <c r="D329" s="41"/>
      <c r="E329" s="43" t="str">
        <f>IFERROR(__xludf.DUMMYFUNCTION("REGEXEXTRACT(C329, """"""([^""""]+)"""""")"),"#N/A")</f>
        <v>#N/A</v>
      </c>
      <c r="F329" s="44"/>
    </row>
    <row r="330">
      <c r="A330" s="41"/>
      <c r="B330" s="41"/>
      <c r="C330" s="42"/>
      <c r="D330" s="41"/>
      <c r="E330" s="43" t="str">
        <f>IFERROR(__xludf.DUMMYFUNCTION("REGEXEXTRACT(C330, """"""([^""""]+)"""""")"),"#N/A")</f>
        <v>#N/A</v>
      </c>
      <c r="F330" s="44"/>
    </row>
    <row r="331">
      <c r="A331" s="41"/>
      <c r="B331" s="41"/>
      <c r="C331" s="42"/>
      <c r="D331" s="41"/>
      <c r="E331" s="43" t="str">
        <f>IFERROR(__xludf.DUMMYFUNCTION("REGEXEXTRACT(C331, """"""([^""""]+)"""""")"),"#N/A")</f>
        <v>#N/A</v>
      </c>
      <c r="F331" s="44"/>
    </row>
    <row r="332">
      <c r="A332" s="41"/>
      <c r="B332" s="41"/>
      <c r="C332" s="42"/>
      <c r="D332" s="41"/>
      <c r="E332" s="43" t="str">
        <f>IFERROR(__xludf.DUMMYFUNCTION("REGEXEXTRACT(C332, """"""([^""""]+)"""""")"),"#N/A")</f>
        <v>#N/A</v>
      </c>
      <c r="F332" s="44"/>
    </row>
    <row r="333">
      <c r="A333" s="41"/>
      <c r="B333" s="41"/>
      <c r="C333" s="42"/>
      <c r="D333" s="41"/>
      <c r="E333" s="43" t="str">
        <f>IFERROR(__xludf.DUMMYFUNCTION("REGEXEXTRACT(C333, """"""([^""""]+)"""""")"),"#N/A")</f>
        <v>#N/A</v>
      </c>
      <c r="F333" s="44"/>
    </row>
    <row r="334">
      <c r="A334" s="41"/>
      <c r="B334" s="41"/>
      <c r="C334" s="42"/>
      <c r="D334" s="41"/>
      <c r="E334" s="43" t="str">
        <f>IFERROR(__xludf.DUMMYFUNCTION("REGEXEXTRACT(C334, """"""([^""""]+)"""""")"),"#N/A")</f>
        <v>#N/A</v>
      </c>
      <c r="F334" s="44"/>
    </row>
    <row r="335">
      <c r="A335" s="41"/>
      <c r="B335" s="41"/>
      <c r="C335" s="42"/>
      <c r="D335" s="41"/>
      <c r="E335" s="43" t="str">
        <f>IFERROR(__xludf.DUMMYFUNCTION("REGEXEXTRACT(C335, """"""([^""""]+)"""""")"),"#N/A")</f>
        <v>#N/A</v>
      </c>
      <c r="F335" s="44"/>
    </row>
    <row r="336">
      <c r="A336" s="41"/>
      <c r="B336" s="41"/>
      <c r="C336" s="42"/>
      <c r="D336" s="41"/>
      <c r="E336" s="43" t="str">
        <f>IFERROR(__xludf.DUMMYFUNCTION("REGEXEXTRACT(C336, """"""([^""""]+)"""""")"),"#N/A")</f>
        <v>#N/A</v>
      </c>
      <c r="F336" s="44"/>
    </row>
    <row r="337">
      <c r="A337" s="41"/>
      <c r="B337" s="41"/>
      <c r="C337" s="42"/>
      <c r="D337" s="41"/>
      <c r="E337" s="43" t="str">
        <f>IFERROR(__xludf.DUMMYFUNCTION("REGEXEXTRACT(C337, """"""([^""""]+)"""""")"),"#N/A")</f>
        <v>#N/A</v>
      </c>
      <c r="F337" s="44"/>
    </row>
    <row r="338">
      <c r="A338" s="41"/>
      <c r="B338" s="41"/>
      <c r="C338" s="42"/>
      <c r="D338" s="41"/>
      <c r="E338" s="43" t="str">
        <f>IFERROR(__xludf.DUMMYFUNCTION("REGEXEXTRACT(C338, """"""([^""""]+)"""""")"),"#N/A")</f>
        <v>#N/A</v>
      </c>
      <c r="F338" s="44"/>
    </row>
    <row r="339">
      <c r="A339" s="41"/>
      <c r="B339" s="41"/>
      <c r="C339" s="42"/>
      <c r="D339" s="41"/>
      <c r="E339" s="43" t="str">
        <f>IFERROR(__xludf.DUMMYFUNCTION("REGEXEXTRACT(C339, """"""([^""""]+)"""""")"),"#N/A")</f>
        <v>#N/A</v>
      </c>
      <c r="F339" s="44"/>
    </row>
    <row r="340">
      <c r="A340" s="41"/>
      <c r="B340" s="41"/>
      <c r="C340" s="42"/>
      <c r="D340" s="41"/>
      <c r="E340" s="43" t="str">
        <f>IFERROR(__xludf.DUMMYFUNCTION("REGEXEXTRACT(C340, """"""([^""""]+)"""""")"),"#N/A")</f>
        <v>#N/A</v>
      </c>
      <c r="F340" s="44"/>
    </row>
    <row r="341">
      <c r="A341" s="41"/>
      <c r="B341" s="41"/>
      <c r="C341" s="42"/>
      <c r="D341" s="41"/>
      <c r="E341" s="43" t="str">
        <f>IFERROR(__xludf.DUMMYFUNCTION("REGEXEXTRACT(C341, """"""([^""""]+)"""""")"),"#N/A")</f>
        <v>#N/A</v>
      </c>
      <c r="F341" s="44"/>
    </row>
    <row r="342">
      <c r="A342" s="41"/>
      <c r="B342" s="41"/>
      <c r="C342" s="42"/>
      <c r="D342" s="41"/>
      <c r="E342" s="43" t="str">
        <f>IFERROR(__xludf.DUMMYFUNCTION("REGEXEXTRACT(C342, """"""([^""""]+)"""""")"),"#N/A")</f>
        <v>#N/A</v>
      </c>
      <c r="F342" s="44"/>
    </row>
    <row r="343">
      <c r="A343" s="41"/>
      <c r="B343" s="41"/>
      <c r="C343" s="42"/>
      <c r="D343" s="41"/>
      <c r="E343" s="43" t="str">
        <f>IFERROR(__xludf.DUMMYFUNCTION("REGEXEXTRACT(C343, """"""([^""""]+)"""""")"),"#N/A")</f>
        <v>#N/A</v>
      </c>
      <c r="F343" s="44"/>
    </row>
    <row r="344">
      <c r="A344" s="41"/>
      <c r="B344" s="41"/>
      <c r="C344" s="42"/>
      <c r="D344" s="41"/>
      <c r="E344" s="43" t="str">
        <f>IFERROR(__xludf.DUMMYFUNCTION("REGEXEXTRACT(C344, """"""([^""""]+)"""""")"),"#N/A")</f>
        <v>#N/A</v>
      </c>
      <c r="F344" s="44"/>
    </row>
    <row r="345">
      <c r="A345" s="41"/>
      <c r="B345" s="41"/>
      <c r="C345" s="42"/>
      <c r="D345" s="41"/>
      <c r="E345" s="43" t="str">
        <f>IFERROR(__xludf.DUMMYFUNCTION("REGEXEXTRACT(C345, """"""([^""""]+)"""""")"),"#N/A")</f>
        <v>#N/A</v>
      </c>
      <c r="F345" s="44"/>
    </row>
    <row r="346">
      <c r="A346" s="41"/>
      <c r="B346" s="41"/>
      <c r="C346" s="42"/>
      <c r="D346" s="41"/>
      <c r="E346" s="43" t="str">
        <f>IFERROR(__xludf.DUMMYFUNCTION("REGEXEXTRACT(C346, """"""([^""""]+)"""""")"),"#N/A")</f>
        <v>#N/A</v>
      </c>
      <c r="F346" s="44"/>
    </row>
    <row r="347">
      <c r="A347" s="41"/>
      <c r="B347" s="41"/>
      <c r="C347" s="42"/>
      <c r="D347" s="41"/>
      <c r="E347" s="43" t="str">
        <f>IFERROR(__xludf.DUMMYFUNCTION("REGEXEXTRACT(C347, """"""([^""""]+)"""""")"),"#N/A")</f>
        <v>#N/A</v>
      </c>
      <c r="F347" s="44"/>
    </row>
    <row r="348">
      <c r="A348" s="41"/>
      <c r="B348" s="41"/>
      <c r="C348" s="42"/>
      <c r="D348" s="41"/>
      <c r="E348" s="43" t="str">
        <f>IFERROR(__xludf.DUMMYFUNCTION("REGEXEXTRACT(C348, """"""([^""""]+)"""""")"),"#N/A")</f>
        <v>#N/A</v>
      </c>
      <c r="F348" s="44"/>
    </row>
    <row r="349">
      <c r="A349" s="41"/>
      <c r="B349" s="41"/>
      <c r="C349" s="42"/>
      <c r="D349" s="41"/>
      <c r="E349" s="43" t="str">
        <f>IFERROR(__xludf.DUMMYFUNCTION("REGEXEXTRACT(C349, """"""([^""""]+)"""""")"),"#N/A")</f>
        <v>#N/A</v>
      </c>
      <c r="F349" s="44"/>
    </row>
    <row r="350">
      <c r="A350" s="41"/>
      <c r="B350" s="41"/>
      <c r="C350" s="42"/>
      <c r="D350" s="41"/>
      <c r="E350" s="43" t="str">
        <f>IFERROR(__xludf.DUMMYFUNCTION("REGEXEXTRACT(C350, """"""([^""""]+)"""""")"),"#N/A")</f>
        <v>#N/A</v>
      </c>
      <c r="F350" s="44"/>
    </row>
    <row r="351">
      <c r="A351" s="41"/>
      <c r="B351" s="41"/>
      <c r="C351" s="42"/>
      <c r="D351" s="41"/>
      <c r="E351" s="43" t="str">
        <f>IFERROR(__xludf.DUMMYFUNCTION("REGEXEXTRACT(C351, """"""([^""""]+)"""""")"),"#N/A")</f>
        <v>#N/A</v>
      </c>
      <c r="F351" s="44"/>
    </row>
    <row r="352">
      <c r="A352" s="41"/>
      <c r="B352" s="41"/>
      <c r="C352" s="42"/>
      <c r="D352" s="41"/>
      <c r="E352" s="43" t="str">
        <f>IFERROR(__xludf.DUMMYFUNCTION("REGEXEXTRACT(C352, """"""([^""""]+)"""""")"),"#N/A")</f>
        <v>#N/A</v>
      </c>
      <c r="F352" s="44"/>
    </row>
    <row r="353">
      <c r="A353" s="41"/>
      <c r="B353" s="41"/>
      <c r="C353" s="42"/>
      <c r="D353" s="41"/>
      <c r="E353" s="43" t="str">
        <f>IFERROR(__xludf.DUMMYFUNCTION("REGEXEXTRACT(C353, """"""([^""""]+)"""""")"),"#N/A")</f>
        <v>#N/A</v>
      </c>
      <c r="F353" s="44"/>
    </row>
    <row r="354">
      <c r="A354" s="41"/>
      <c r="B354" s="41"/>
      <c r="C354" s="42"/>
      <c r="D354" s="41"/>
      <c r="E354" s="43" t="str">
        <f>IFERROR(__xludf.DUMMYFUNCTION("REGEXEXTRACT(C354, """"""([^""""]+)"""""")"),"#N/A")</f>
        <v>#N/A</v>
      </c>
      <c r="F354" s="44"/>
    </row>
    <row r="355">
      <c r="A355" s="41"/>
      <c r="B355" s="41"/>
      <c r="C355" s="42"/>
      <c r="D355" s="41"/>
      <c r="E355" s="43" t="str">
        <f>IFERROR(__xludf.DUMMYFUNCTION("REGEXEXTRACT(C355, """"""([^""""]+)"""""")"),"#N/A")</f>
        <v>#N/A</v>
      </c>
      <c r="F355" s="44"/>
    </row>
    <row r="356">
      <c r="A356" s="41"/>
      <c r="B356" s="41"/>
      <c r="C356" s="42"/>
      <c r="D356" s="41"/>
      <c r="E356" s="43" t="str">
        <f>IFERROR(__xludf.DUMMYFUNCTION("REGEXEXTRACT(C356, """"""([^""""]+)"""""")"),"#N/A")</f>
        <v>#N/A</v>
      </c>
      <c r="F356" s="44"/>
    </row>
    <row r="357">
      <c r="A357" s="41"/>
      <c r="B357" s="41"/>
      <c r="C357" s="42"/>
      <c r="D357" s="41"/>
      <c r="E357" s="43" t="str">
        <f>IFERROR(__xludf.DUMMYFUNCTION("REGEXEXTRACT(C357, """"""([^""""]+)"""""")"),"#N/A")</f>
        <v>#N/A</v>
      </c>
      <c r="F357" s="44"/>
    </row>
    <row r="358">
      <c r="A358" s="41"/>
      <c r="B358" s="41"/>
      <c r="C358" s="42"/>
      <c r="D358" s="41"/>
      <c r="E358" s="43" t="str">
        <f>IFERROR(__xludf.DUMMYFUNCTION("REGEXEXTRACT(C358, """"""([^""""]+)"""""")"),"#N/A")</f>
        <v>#N/A</v>
      </c>
      <c r="F358" s="44"/>
    </row>
    <row r="359">
      <c r="A359" s="41"/>
      <c r="B359" s="41"/>
      <c r="C359" s="42"/>
      <c r="D359" s="41"/>
      <c r="E359" s="43" t="str">
        <f>IFERROR(__xludf.DUMMYFUNCTION("REGEXEXTRACT(C359, """"""([^""""]+)"""""")"),"#N/A")</f>
        <v>#N/A</v>
      </c>
      <c r="F359" s="44"/>
    </row>
    <row r="360">
      <c r="A360" s="41"/>
      <c r="B360" s="41"/>
      <c r="C360" s="42"/>
      <c r="D360" s="41"/>
      <c r="E360" s="43" t="str">
        <f>IFERROR(__xludf.DUMMYFUNCTION("REGEXEXTRACT(C360, """"""([^""""]+)"""""")"),"#N/A")</f>
        <v>#N/A</v>
      </c>
      <c r="F360" s="44"/>
    </row>
    <row r="361">
      <c r="A361" s="41"/>
      <c r="B361" s="41"/>
      <c r="C361" s="42"/>
      <c r="D361" s="41"/>
      <c r="E361" s="43" t="str">
        <f>IFERROR(__xludf.DUMMYFUNCTION("REGEXEXTRACT(C361, """"""([^""""]+)"""""")"),"#N/A")</f>
        <v>#N/A</v>
      </c>
      <c r="F361" s="44"/>
    </row>
    <row r="362">
      <c r="A362" s="41"/>
      <c r="B362" s="41"/>
      <c r="C362" s="42"/>
      <c r="D362" s="41"/>
      <c r="E362" s="43" t="str">
        <f>IFERROR(__xludf.DUMMYFUNCTION("REGEXEXTRACT(C362, """"""([^""""]+)"""""")"),"#N/A")</f>
        <v>#N/A</v>
      </c>
      <c r="F362" s="44"/>
    </row>
    <row r="363">
      <c r="A363" s="41"/>
      <c r="B363" s="41"/>
      <c r="C363" s="42"/>
      <c r="D363" s="41"/>
      <c r="E363" s="43" t="str">
        <f>IFERROR(__xludf.DUMMYFUNCTION("REGEXEXTRACT(C363, """"""([^""""]+)"""""")"),"#N/A")</f>
        <v>#N/A</v>
      </c>
      <c r="F363" s="44"/>
    </row>
    <row r="364">
      <c r="A364" s="41"/>
      <c r="B364" s="41"/>
      <c r="C364" s="42"/>
      <c r="D364" s="41"/>
      <c r="E364" s="43" t="str">
        <f>IFERROR(__xludf.DUMMYFUNCTION("REGEXEXTRACT(C364, """"""([^""""]+)"""""")"),"#N/A")</f>
        <v>#N/A</v>
      </c>
      <c r="F364" s="44"/>
    </row>
    <row r="365">
      <c r="A365" s="41"/>
      <c r="B365" s="41"/>
      <c r="C365" s="42"/>
      <c r="D365" s="41"/>
      <c r="E365" s="43" t="str">
        <f>IFERROR(__xludf.DUMMYFUNCTION("REGEXEXTRACT(C365, """"""([^""""]+)"""""")"),"#N/A")</f>
        <v>#N/A</v>
      </c>
      <c r="F365" s="44"/>
    </row>
    <row r="366">
      <c r="A366" s="41"/>
      <c r="B366" s="41"/>
      <c r="C366" s="42"/>
      <c r="D366" s="41"/>
      <c r="E366" s="43" t="str">
        <f>IFERROR(__xludf.DUMMYFUNCTION("REGEXEXTRACT(C366, """"""([^""""]+)"""""")"),"#N/A")</f>
        <v>#N/A</v>
      </c>
      <c r="F366" s="44"/>
    </row>
    <row r="367">
      <c r="A367" s="41"/>
      <c r="B367" s="41"/>
      <c r="C367" s="42"/>
      <c r="D367" s="41"/>
      <c r="E367" s="43" t="str">
        <f>IFERROR(__xludf.DUMMYFUNCTION("REGEXEXTRACT(C367, """"""([^""""]+)"""""")"),"#N/A")</f>
        <v>#N/A</v>
      </c>
      <c r="F367" s="44"/>
    </row>
    <row r="368">
      <c r="A368" s="41"/>
      <c r="B368" s="41"/>
      <c r="C368" s="42"/>
      <c r="D368" s="41"/>
      <c r="E368" s="43" t="str">
        <f>IFERROR(__xludf.DUMMYFUNCTION("REGEXEXTRACT(C368, """"""([^""""]+)"""""")"),"#N/A")</f>
        <v>#N/A</v>
      </c>
      <c r="F368" s="44"/>
    </row>
    <row r="369">
      <c r="A369" s="41"/>
      <c r="B369" s="41"/>
      <c r="C369" s="42"/>
      <c r="D369" s="41"/>
      <c r="E369" s="43" t="str">
        <f>IFERROR(__xludf.DUMMYFUNCTION("REGEXEXTRACT(C369, """"""([^""""]+)"""""")"),"#N/A")</f>
        <v>#N/A</v>
      </c>
      <c r="F369" s="44"/>
    </row>
    <row r="370">
      <c r="A370" s="41"/>
      <c r="B370" s="41"/>
      <c r="C370" s="42"/>
      <c r="D370" s="41"/>
      <c r="E370" s="43" t="str">
        <f>IFERROR(__xludf.DUMMYFUNCTION("REGEXEXTRACT(C370, """"""([^""""]+)"""""")"),"#N/A")</f>
        <v>#N/A</v>
      </c>
      <c r="F370" s="44"/>
    </row>
    <row r="371">
      <c r="A371" s="41"/>
      <c r="B371" s="41"/>
      <c r="C371" s="42"/>
      <c r="D371" s="41"/>
      <c r="E371" s="43" t="str">
        <f>IFERROR(__xludf.DUMMYFUNCTION("REGEXEXTRACT(C371, """"""([^""""]+)"""""")"),"#N/A")</f>
        <v>#N/A</v>
      </c>
      <c r="F371" s="44"/>
    </row>
    <row r="372">
      <c r="A372" s="41"/>
      <c r="B372" s="41"/>
      <c r="C372" s="42"/>
      <c r="D372" s="41"/>
      <c r="E372" s="43" t="str">
        <f>IFERROR(__xludf.DUMMYFUNCTION("REGEXEXTRACT(C372, """"""([^""""]+)"""""")"),"#N/A")</f>
        <v>#N/A</v>
      </c>
      <c r="F372" s="44"/>
    </row>
    <row r="373">
      <c r="A373" s="41"/>
      <c r="B373" s="41"/>
      <c r="C373" s="42"/>
      <c r="D373" s="41"/>
      <c r="E373" s="43" t="str">
        <f>IFERROR(__xludf.DUMMYFUNCTION("REGEXEXTRACT(C373, """"""([^""""]+)"""""")"),"#N/A")</f>
        <v>#N/A</v>
      </c>
      <c r="F373" s="44"/>
    </row>
    <row r="374">
      <c r="A374" s="41"/>
      <c r="B374" s="41"/>
      <c r="C374" s="42"/>
      <c r="D374" s="41"/>
      <c r="E374" s="43" t="str">
        <f>IFERROR(__xludf.DUMMYFUNCTION("REGEXEXTRACT(C374, """"""([^""""]+)"""""")"),"#N/A")</f>
        <v>#N/A</v>
      </c>
      <c r="F374" s="44"/>
    </row>
    <row r="375">
      <c r="A375" s="41"/>
      <c r="B375" s="41"/>
      <c r="C375" s="42"/>
      <c r="D375" s="41"/>
      <c r="E375" s="43" t="str">
        <f>IFERROR(__xludf.DUMMYFUNCTION("REGEXEXTRACT(C375, """"""([^""""]+)"""""")"),"#N/A")</f>
        <v>#N/A</v>
      </c>
      <c r="F375" s="44"/>
    </row>
    <row r="376">
      <c r="A376" s="41"/>
      <c r="B376" s="41"/>
      <c r="C376" s="42"/>
      <c r="D376" s="41"/>
      <c r="E376" s="43" t="str">
        <f>IFERROR(__xludf.DUMMYFUNCTION("REGEXEXTRACT(C376, """"""([^""""]+)"""""")"),"#N/A")</f>
        <v>#N/A</v>
      </c>
      <c r="F376" s="44"/>
    </row>
    <row r="377">
      <c r="A377" s="41"/>
      <c r="B377" s="41"/>
      <c r="C377" s="42"/>
      <c r="D377" s="41"/>
      <c r="E377" s="43" t="str">
        <f>IFERROR(__xludf.DUMMYFUNCTION("REGEXEXTRACT(C377, """"""([^""""]+)"""""")"),"#N/A")</f>
        <v>#N/A</v>
      </c>
      <c r="F377" s="44"/>
    </row>
    <row r="378">
      <c r="A378" s="41"/>
      <c r="B378" s="41"/>
      <c r="C378" s="42"/>
      <c r="D378" s="41"/>
      <c r="E378" s="43" t="str">
        <f>IFERROR(__xludf.DUMMYFUNCTION("REGEXEXTRACT(C378, """"""([^""""]+)"""""")"),"#N/A")</f>
        <v>#N/A</v>
      </c>
      <c r="F378" s="44"/>
    </row>
    <row r="379">
      <c r="A379" s="41"/>
      <c r="B379" s="41"/>
      <c r="C379" s="42"/>
      <c r="D379" s="41"/>
      <c r="E379" s="43" t="str">
        <f>IFERROR(__xludf.DUMMYFUNCTION("REGEXEXTRACT(C379, """"""([^""""]+)"""""")"),"#N/A")</f>
        <v>#N/A</v>
      </c>
      <c r="F379" s="44"/>
    </row>
    <row r="380">
      <c r="A380" s="41"/>
      <c r="B380" s="41"/>
      <c r="C380" s="42"/>
      <c r="D380" s="41"/>
      <c r="E380" s="43" t="str">
        <f>IFERROR(__xludf.DUMMYFUNCTION("REGEXEXTRACT(C380, """"""([^""""]+)"""""")"),"#N/A")</f>
        <v>#N/A</v>
      </c>
      <c r="F380" s="44"/>
    </row>
    <row r="381">
      <c r="A381" s="41"/>
      <c r="B381" s="41"/>
      <c r="C381" s="42"/>
      <c r="D381" s="41"/>
      <c r="E381" s="43" t="str">
        <f>IFERROR(__xludf.DUMMYFUNCTION("REGEXEXTRACT(C381, """"""([^""""]+)"""""")"),"#N/A")</f>
        <v>#N/A</v>
      </c>
      <c r="F381" s="44"/>
    </row>
    <row r="382">
      <c r="A382" s="41"/>
      <c r="B382" s="41"/>
      <c r="C382" s="42"/>
      <c r="D382" s="41"/>
      <c r="E382" s="43" t="str">
        <f>IFERROR(__xludf.DUMMYFUNCTION("REGEXEXTRACT(C382, """"""([^""""]+)"""""")"),"#N/A")</f>
        <v>#N/A</v>
      </c>
      <c r="F382" s="44"/>
    </row>
    <row r="383">
      <c r="A383" s="41"/>
      <c r="B383" s="41"/>
      <c r="C383" s="42"/>
      <c r="D383" s="41"/>
      <c r="E383" s="43" t="str">
        <f>IFERROR(__xludf.DUMMYFUNCTION("REGEXEXTRACT(C383, """"""([^""""]+)"""""")"),"#N/A")</f>
        <v>#N/A</v>
      </c>
      <c r="F383" s="44"/>
    </row>
    <row r="384">
      <c r="A384" s="41"/>
      <c r="B384" s="41"/>
      <c r="C384" s="42"/>
      <c r="D384" s="41"/>
      <c r="E384" s="43" t="str">
        <f>IFERROR(__xludf.DUMMYFUNCTION("REGEXEXTRACT(C384, """"""([^""""]+)"""""")"),"#N/A")</f>
        <v>#N/A</v>
      </c>
      <c r="F384" s="44"/>
    </row>
    <row r="385">
      <c r="A385" s="41"/>
      <c r="B385" s="41"/>
      <c r="C385" s="42"/>
      <c r="D385" s="41"/>
      <c r="E385" s="43" t="str">
        <f>IFERROR(__xludf.DUMMYFUNCTION("REGEXEXTRACT(C385, """"""([^""""]+)"""""")"),"#N/A")</f>
        <v>#N/A</v>
      </c>
      <c r="F385" s="44"/>
    </row>
    <row r="386">
      <c r="A386" s="41"/>
      <c r="B386" s="41"/>
      <c r="C386" s="42"/>
      <c r="D386" s="41"/>
      <c r="E386" s="43" t="str">
        <f>IFERROR(__xludf.DUMMYFUNCTION("REGEXEXTRACT(C386, """"""([^""""]+)"""""")"),"#N/A")</f>
        <v>#N/A</v>
      </c>
      <c r="F386" s="44"/>
    </row>
    <row r="387">
      <c r="A387" s="41"/>
      <c r="B387" s="41"/>
      <c r="C387" s="42"/>
      <c r="D387" s="41"/>
      <c r="E387" s="43" t="str">
        <f>IFERROR(__xludf.DUMMYFUNCTION("REGEXEXTRACT(C387, """"""([^""""]+)"""""")"),"#N/A")</f>
        <v>#N/A</v>
      </c>
      <c r="F387" s="44"/>
    </row>
    <row r="388">
      <c r="A388" s="41"/>
      <c r="B388" s="41"/>
      <c r="C388" s="42"/>
      <c r="D388" s="41"/>
      <c r="E388" s="43" t="str">
        <f>IFERROR(__xludf.DUMMYFUNCTION("REGEXEXTRACT(C388, """"""([^""""]+)"""""")"),"#N/A")</f>
        <v>#N/A</v>
      </c>
      <c r="F388" s="44"/>
    </row>
    <row r="389">
      <c r="A389" s="41"/>
      <c r="B389" s="41"/>
      <c r="C389" s="42"/>
      <c r="D389" s="41"/>
      <c r="E389" s="43" t="str">
        <f>IFERROR(__xludf.DUMMYFUNCTION("REGEXEXTRACT(C389, """"""([^""""]+)"""""")"),"#N/A")</f>
        <v>#N/A</v>
      </c>
      <c r="F389" s="44"/>
    </row>
    <row r="390">
      <c r="A390" s="41"/>
      <c r="B390" s="41"/>
      <c r="C390" s="42"/>
      <c r="D390" s="41"/>
      <c r="E390" s="43" t="str">
        <f>IFERROR(__xludf.DUMMYFUNCTION("REGEXEXTRACT(C390, """"""([^""""]+)"""""")"),"#N/A")</f>
        <v>#N/A</v>
      </c>
      <c r="F390" s="44"/>
    </row>
    <row r="391">
      <c r="A391" s="41"/>
      <c r="B391" s="41"/>
      <c r="C391" s="42"/>
      <c r="D391" s="41"/>
      <c r="E391" s="43" t="str">
        <f>IFERROR(__xludf.DUMMYFUNCTION("REGEXEXTRACT(C391, """"""([^""""]+)"""""")"),"#N/A")</f>
        <v>#N/A</v>
      </c>
      <c r="F391" s="44"/>
    </row>
    <row r="392">
      <c r="A392" s="41"/>
      <c r="B392" s="41"/>
      <c r="C392" s="42"/>
      <c r="D392" s="41"/>
      <c r="E392" s="43" t="str">
        <f>IFERROR(__xludf.DUMMYFUNCTION("REGEXEXTRACT(C392, """"""([^""""]+)"""""")"),"#N/A")</f>
        <v>#N/A</v>
      </c>
      <c r="F392" s="44"/>
    </row>
    <row r="393">
      <c r="A393" s="41"/>
      <c r="B393" s="41"/>
      <c r="C393" s="42"/>
      <c r="D393" s="41"/>
      <c r="E393" s="43" t="str">
        <f>IFERROR(__xludf.DUMMYFUNCTION("REGEXEXTRACT(C393, """"""([^""""]+)"""""")"),"#N/A")</f>
        <v>#N/A</v>
      </c>
      <c r="F393" s="44"/>
    </row>
    <row r="394">
      <c r="A394" s="41"/>
      <c r="B394" s="41"/>
      <c r="C394" s="42"/>
      <c r="D394" s="41"/>
      <c r="E394" s="43" t="str">
        <f>IFERROR(__xludf.DUMMYFUNCTION("REGEXEXTRACT(C394, """"""([^""""]+)"""""")"),"#N/A")</f>
        <v>#N/A</v>
      </c>
      <c r="F394" s="44"/>
    </row>
    <row r="395">
      <c r="A395" s="41"/>
      <c r="B395" s="41"/>
      <c r="C395" s="42"/>
      <c r="D395" s="41"/>
      <c r="E395" s="43" t="str">
        <f>IFERROR(__xludf.DUMMYFUNCTION("REGEXEXTRACT(C395, """"""([^""""]+)"""""")"),"#N/A")</f>
        <v>#N/A</v>
      </c>
      <c r="F395" s="44"/>
    </row>
    <row r="396">
      <c r="A396" s="41"/>
      <c r="B396" s="41"/>
      <c r="C396" s="42"/>
      <c r="D396" s="41"/>
      <c r="E396" s="43" t="str">
        <f>IFERROR(__xludf.DUMMYFUNCTION("REGEXEXTRACT(C396, """"""([^""""]+)"""""")"),"#N/A")</f>
        <v>#N/A</v>
      </c>
      <c r="F396" s="44"/>
    </row>
    <row r="397">
      <c r="A397" s="41"/>
      <c r="B397" s="41"/>
      <c r="C397" s="42"/>
      <c r="D397" s="41"/>
      <c r="E397" s="43" t="str">
        <f>IFERROR(__xludf.DUMMYFUNCTION("REGEXEXTRACT(C397, """"""([^""""]+)"""""")"),"#N/A")</f>
        <v>#N/A</v>
      </c>
      <c r="F397" s="44"/>
    </row>
    <row r="398">
      <c r="A398" s="41"/>
      <c r="B398" s="41"/>
      <c r="C398" s="42"/>
      <c r="D398" s="41"/>
      <c r="E398" s="43" t="str">
        <f>IFERROR(__xludf.DUMMYFUNCTION("REGEXEXTRACT(C398, """"""([^""""]+)"""""")"),"#N/A")</f>
        <v>#N/A</v>
      </c>
      <c r="F398" s="44"/>
    </row>
    <row r="399">
      <c r="A399" s="41"/>
      <c r="B399" s="41"/>
      <c r="C399" s="42"/>
      <c r="D399" s="41"/>
      <c r="E399" s="43" t="str">
        <f>IFERROR(__xludf.DUMMYFUNCTION("REGEXEXTRACT(C399, """"""([^""""]+)"""""")"),"#N/A")</f>
        <v>#N/A</v>
      </c>
      <c r="F399" s="44"/>
    </row>
    <row r="400">
      <c r="A400" s="41"/>
      <c r="B400" s="41"/>
      <c r="C400" s="42"/>
      <c r="D400" s="41"/>
      <c r="E400" s="43" t="str">
        <f>IFERROR(__xludf.DUMMYFUNCTION("REGEXEXTRACT(C400, """"""([^""""]+)"""""")"),"#N/A")</f>
        <v>#N/A</v>
      </c>
      <c r="F400" s="44"/>
    </row>
    <row r="401">
      <c r="A401" s="41"/>
      <c r="B401" s="41"/>
      <c r="C401" s="42"/>
      <c r="D401" s="41"/>
      <c r="E401" s="43" t="str">
        <f>IFERROR(__xludf.DUMMYFUNCTION("REGEXEXTRACT(C401, """"""([^""""]+)"""""")"),"#N/A")</f>
        <v>#N/A</v>
      </c>
      <c r="F401" s="44"/>
    </row>
    <row r="402">
      <c r="A402" s="41"/>
      <c r="B402" s="41"/>
      <c r="C402" s="42"/>
      <c r="D402" s="41"/>
      <c r="E402" s="43" t="str">
        <f>IFERROR(__xludf.DUMMYFUNCTION("REGEXEXTRACT(C402, """"""([^""""]+)"""""")"),"#N/A")</f>
        <v>#N/A</v>
      </c>
      <c r="F402" s="44"/>
    </row>
    <row r="403">
      <c r="A403" s="41"/>
      <c r="B403" s="41"/>
      <c r="C403" s="42"/>
      <c r="D403" s="41"/>
      <c r="E403" s="43" t="str">
        <f>IFERROR(__xludf.DUMMYFUNCTION("REGEXEXTRACT(C403, """"""([^""""]+)"""""")"),"#N/A")</f>
        <v>#N/A</v>
      </c>
      <c r="F403" s="44"/>
    </row>
    <row r="404">
      <c r="A404" s="41"/>
      <c r="B404" s="41"/>
      <c r="C404" s="42"/>
      <c r="D404" s="41"/>
      <c r="E404" s="43" t="str">
        <f>IFERROR(__xludf.DUMMYFUNCTION("REGEXEXTRACT(C404, """"""([^""""]+)"""""")"),"#N/A")</f>
        <v>#N/A</v>
      </c>
      <c r="F404" s="44"/>
    </row>
    <row r="405">
      <c r="A405" s="41"/>
      <c r="B405" s="41"/>
      <c r="C405" s="42"/>
      <c r="D405" s="41"/>
      <c r="E405" s="43" t="str">
        <f>IFERROR(__xludf.DUMMYFUNCTION("REGEXEXTRACT(C405, """"""([^""""]+)"""""")"),"#N/A")</f>
        <v>#N/A</v>
      </c>
      <c r="F405" s="44"/>
    </row>
    <row r="406">
      <c r="A406" s="41"/>
      <c r="B406" s="41"/>
      <c r="C406" s="42"/>
      <c r="D406" s="41"/>
      <c r="E406" s="43" t="str">
        <f>IFERROR(__xludf.DUMMYFUNCTION("REGEXEXTRACT(C406, """"""([^""""]+)"""""")"),"#N/A")</f>
        <v>#N/A</v>
      </c>
      <c r="F406" s="44"/>
    </row>
    <row r="407">
      <c r="A407" s="41"/>
      <c r="B407" s="41"/>
      <c r="C407" s="42"/>
      <c r="D407" s="41"/>
      <c r="E407" s="43" t="str">
        <f>IFERROR(__xludf.DUMMYFUNCTION("REGEXEXTRACT(C407, """"""([^""""]+)"""""")"),"#N/A")</f>
        <v>#N/A</v>
      </c>
      <c r="F407" s="44"/>
    </row>
    <row r="408">
      <c r="A408" s="41"/>
      <c r="B408" s="41"/>
      <c r="C408" s="42"/>
      <c r="D408" s="41"/>
      <c r="E408" s="43" t="str">
        <f>IFERROR(__xludf.DUMMYFUNCTION("REGEXEXTRACT(C408, """"""([^""""]+)"""""")"),"#N/A")</f>
        <v>#N/A</v>
      </c>
      <c r="F408" s="44"/>
    </row>
    <row r="409">
      <c r="A409" s="41"/>
      <c r="B409" s="41"/>
      <c r="C409" s="42"/>
      <c r="D409" s="41"/>
      <c r="E409" s="43" t="str">
        <f>IFERROR(__xludf.DUMMYFUNCTION("REGEXEXTRACT(C409, """"""([^""""]+)"""""")"),"#N/A")</f>
        <v>#N/A</v>
      </c>
      <c r="F409" s="44"/>
    </row>
    <row r="410">
      <c r="A410" s="41"/>
      <c r="B410" s="41"/>
      <c r="C410" s="42"/>
      <c r="D410" s="41"/>
      <c r="E410" s="43" t="str">
        <f>IFERROR(__xludf.DUMMYFUNCTION("REGEXEXTRACT(C410, """"""([^""""]+)"""""")"),"#N/A")</f>
        <v>#N/A</v>
      </c>
      <c r="F410" s="44"/>
    </row>
    <row r="411">
      <c r="A411" s="41"/>
      <c r="B411" s="41"/>
      <c r="C411" s="42"/>
      <c r="D411" s="41"/>
      <c r="E411" s="43" t="str">
        <f>IFERROR(__xludf.DUMMYFUNCTION("REGEXEXTRACT(C411, """"""([^""""]+)"""""")"),"#N/A")</f>
        <v>#N/A</v>
      </c>
      <c r="F411" s="44"/>
    </row>
    <row r="412">
      <c r="A412" s="41"/>
      <c r="B412" s="41"/>
      <c r="C412" s="42"/>
      <c r="D412" s="41"/>
      <c r="E412" s="43" t="str">
        <f>IFERROR(__xludf.DUMMYFUNCTION("REGEXEXTRACT(C412, """"""([^""""]+)"""""")"),"#N/A")</f>
        <v>#N/A</v>
      </c>
      <c r="F412" s="44"/>
    </row>
    <row r="413">
      <c r="A413" s="41"/>
      <c r="B413" s="41"/>
      <c r="C413" s="42"/>
      <c r="D413" s="41"/>
      <c r="E413" s="43" t="str">
        <f>IFERROR(__xludf.DUMMYFUNCTION("REGEXEXTRACT(C413, """"""([^""""]+)"""""")"),"#N/A")</f>
        <v>#N/A</v>
      </c>
      <c r="F413" s="44"/>
    </row>
    <row r="414">
      <c r="A414" s="41"/>
      <c r="B414" s="41"/>
      <c r="C414" s="42"/>
      <c r="D414" s="41"/>
      <c r="E414" s="43" t="str">
        <f>IFERROR(__xludf.DUMMYFUNCTION("REGEXEXTRACT(C414, """"""([^""""]+)"""""")"),"#N/A")</f>
        <v>#N/A</v>
      </c>
      <c r="F414" s="44"/>
    </row>
    <row r="415">
      <c r="A415" s="41"/>
      <c r="B415" s="41"/>
      <c r="C415" s="42"/>
      <c r="D415" s="41"/>
      <c r="E415" s="43" t="str">
        <f>IFERROR(__xludf.DUMMYFUNCTION("REGEXEXTRACT(C415, """"""([^""""]+)"""""")"),"#N/A")</f>
        <v>#N/A</v>
      </c>
      <c r="F415" s="44"/>
    </row>
    <row r="416">
      <c r="A416" s="41"/>
      <c r="B416" s="41"/>
      <c r="C416" s="42"/>
      <c r="D416" s="41"/>
      <c r="E416" s="43" t="str">
        <f>IFERROR(__xludf.DUMMYFUNCTION("REGEXEXTRACT(C416, """"""([^""""]+)"""""")"),"#N/A")</f>
        <v>#N/A</v>
      </c>
      <c r="F416" s="44"/>
    </row>
    <row r="417">
      <c r="A417" s="41"/>
      <c r="B417" s="41"/>
      <c r="C417" s="42"/>
      <c r="D417" s="41"/>
      <c r="E417" s="43" t="str">
        <f>IFERROR(__xludf.DUMMYFUNCTION("REGEXEXTRACT(C417, """"""([^""""]+)"""""")"),"#N/A")</f>
        <v>#N/A</v>
      </c>
      <c r="F417" s="44"/>
    </row>
    <row r="418">
      <c r="A418" s="41"/>
      <c r="B418" s="41"/>
      <c r="C418" s="42"/>
      <c r="D418" s="41"/>
      <c r="E418" s="43" t="str">
        <f>IFERROR(__xludf.DUMMYFUNCTION("REGEXEXTRACT(C418, """"""([^""""]+)"""""")"),"#N/A")</f>
        <v>#N/A</v>
      </c>
      <c r="F418" s="44"/>
    </row>
    <row r="419">
      <c r="A419" s="41"/>
      <c r="B419" s="41"/>
      <c r="C419" s="42"/>
      <c r="D419" s="41"/>
      <c r="E419" s="43" t="str">
        <f>IFERROR(__xludf.DUMMYFUNCTION("REGEXEXTRACT(C419, """"""([^""""]+)"""""")"),"#N/A")</f>
        <v>#N/A</v>
      </c>
      <c r="F419" s="44"/>
    </row>
    <row r="420">
      <c r="A420" s="41"/>
      <c r="B420" s="41"/>
      <c r="C420" s="42"/>
      <c r="D420" s="41"/>
      <c r="E420" s="43" t="str">
        <f>IFERROR(__xludf.DUMMYFUNCTION("REGEXEXTRACT(C420, """"""([^""""]+)"""""")"),"#N/A")</f>
        <v>#N/A</v>
      </c>
      <c r="F420" s="44"/>
    </row>
    <row r="421">
      <c r="A421" s="41"/>
      <c r="B421" s="41"/>
      <c r="C421" s="42"/>
      <c r="D421" s="41"/>
      <c r="E421" s="43" t="str">
        <f>IFERROR(__xludf.DUMMYFUNCTION("REGEXEXTRACT(C421, """"""([^""""]+)"""""")"),"#N/A")</f>
        <v>#N/A</v>
      </c>
      <c r="F421" s="44"/>
    </row>
    <row r="422">
      <c r="A422" s="41"/>
      <c r="B422" s="41"/>
      <c r="C422" s="42"/>
      <c r="D422" s="41"/>
      <c r="E422" s="43" t="str">
        <f>IFERROR(__xludf.DUMMYFUNCTION("REGEXEXTRACT(C422, """"""([^""""]+)"""""")"),"#N/A")</f>
        <v>#N/A</v>
      </c>
      <c r="F422" s="44"/>
    </row>
    <row r="423">
      <c r="A423" s="41"/>
      <c r="B423" s="41"/>
      <c r="C423" s="42"/>
      <c r="D423" s="41"/>
      <c r="E423" s="43" t="str">
        <f>IFERROR(__xludf.DUMMYFUNCTION("REGEXEXTRACT(C423, """"""([^""""]+)"""""")"),"#N/A")</f>
        <v>#N/A</v>
      </c>
      <c r="F423" s="44"/>
    </row>
    <row r="424">
      <c r="A424" s="41"/>
      <c r="B424" s="41"/>
      <c r="C424" s="42"/>
      <c r="D424" s="41"/>
      <c r="E424" s="43" t="str">
        <f>IFERROR(__xludf.DUMMYFUNCTION("REGEXEXTRACT(C424, """"""([^""""]+)"""""")"),"#N/A")</f>
        <v>#N/A</v>
      </c>
      <c r="F424" s="44"/>
    </row>
    <row r="425">
      <c r="A425" s="41"/>
      <c r="B425" s="41"/>
      <c r="C425" s="42"/>
      <c r="D425" s="41"/>
      <c r="E425" s="43" t="str">
        <f>IFERROR(__xludf.DUMMYFUNCTION("REGEXEXTRACT(C425, """"""([^""""]+)"""""")"),"#N/A")</f>
        <v>#N/A</v>
      </c>
      <c r="F425" s="44"/>
    </row>
    <row r="426">
      <c r="A426" s="41"/>
      <c r="B426" s="41"/>
      <c r="C426" s="42"/>
      <c r="D426" s="41"/>
      <c r="E426" s="43" t="str">
        <f>IFERROR(__xludf.DUMMYFUNCTION("REGEXEXTRACT(C426, """"""([^""""]+)"""""")"),"#N/A")</f>
        <v>#N/A</v>
      </c>
      <c r="F426" s="44"/>
    </row>
    <row r="427">
      <c r="A427" s="41"/>
      <c r="B427" s="41"/>
      <c r="C427" s="42"/>
      <c r="D427" s="41"/>
      <c r="E427" s="43" t="str">
        <f>IFERROR(__xludf.DUMMYFUNCTION("REGEXEXTRACT(C427, """"""([^""""]+)"""""")"),"#N/A")</f>
        <v>#N/A</v>
      </c>
      <c r="F427" s="44"/>
    </row>
    <row r="428">
      <c r="A428" s="41"/>
      <c r="B428" s="41"/>
      <c r="C428" s="42"/>
      <c r="D428" s="41"/>
      <c r="E428" s="43" t="str">
        <f>IFERROR(__xludf.DUMMYFUNCTION("REGEXEXTRACT(C428, """"""([^""""]+)"""""")"),"#N/A")</f>
        <v>#N/A</v>
      </c>
      <c r="F428" s="44"/>
    </row>
    <row r="429">
      <c r="A429" s="41"/>
      <c r="B429" s="41"/>
      <c r="C429" s="42"/>
      <c r="D429" s="41"/>
      <c r="E429" s="43" t="str">
        <f>IFERROR(__xludf.DUMMYFUNCTION("REGEXEXTRACT(C429, """"""([^""""]+)"""""")"),"#N/A")</f>
        <v>#N/A</v>
      </c>
      <c r="F429" s="44"/>
    </row>
    <row r="430">
      <c r="A430" s="41"/>
      <c r="B430" s="41"/>
      <c r="C430" s="42"/>
      <c r="D430" s="41"/>
      <c r="E430" s="43" t="str">
        <f>IFERROR(__xludf.DUMMYFUNCTION("REGEXEXTRACT(C430, """"""([^""""]+)"""""")"),"#N/A")</f>
        <v>#N/A</v>
      </c>
      <c r="F430" s="44"/>
    </row>
    <row r="431">
      <c r="A431" s="41"/>
      <c r="B431" s="41"/>
      <c r="C431" s="42"/>
      <c r="D431" s="41"/>
      <c r="E431" s="43" t="str">
        <f>IFERROR(__xludf.DUMMYFUNCTION("REGEXEXTRACT(C431, """"""([^""""]+)"""""")"),"#N/A")</f>
        <v>#N/A</v>
      </c>
      <c r="F431" s="44"/>
    </row>
    <row r="432">
      <c r="A432" s="41"/>
      <c r="B432" s="41"/>
      <c r="C432" s="42"/>
      <c r="D432" s="41"/>
      <c r="E432" s="43" t="str">
        <f>IFERROR(__xludf.DUMMYFUNCTION("REGEXEXTRACT(C432, """"""([^""""]+)"""""")"),"#N/A")</f>
        <v>#N/A</v>
      </c>
      <c r="F432" s="44"/>
    </row>
    <row r="433">
      <c r="A433" s="41"/>
      <c r="B433" s="41"/>
      <c r="C433" s="42"/>
      <c r="D433" s="41"/>
      <c r="E433" s="43" t="str">
        <f>IFERROR(__xludf.DUMMYFUNCTION("REGEXEXTRACT(C433, """"""([^""""]+)"""""")"),"#N/A")</f>
        <v>#N/A</v>
      </c>
      <c r="F433" s="44"/>
    </row>
    <row r="434">
      <c r="A434" s="41"/>
      <c r="B434" s="41"/>
      <c r="C434" s="42"/>
      <c r="D434" s="41"/>
      <c r="E434" s="43" t="str">
        <f>IFERROR(__xludf.DUMMYFUNCTION("REGEXEXTRACT(C434, """"""([^""""]+)"""""")"),"#N/A")</f>
        <v>#N/A</v>
      </c>
      <c r="F434" s="44"/>
    </row>
    <row r="435">
      <c r="A435" s="41"/>
      <c r="B435" s="41"/>
      <c r="C435" s="42"/>
      <c r="D435" s="41"/>
      <c r="E435" s="43" t="str">
        <f>IFERROR(__xludf.DUMMYFUNCTION("REGEXEXTRACT(C435, """"""([^""""]+)"""""")"),"#N/A")</f>
        <v>#N/A</v>
      </c>
      <c r="F435" s="44"/>
    </row>
    <row r="436">
      <c r="A436" s="41"/>
      <c r="B436" s="41"/>
      <c r="C436" s="42"/>
      <c r="D436" s="41"/>
      <c r="E436" s="43" t="str">
        <f>IFERROR(__xludf.DUMMYFUNCTION("REGEXEXTRACT(C436, """"""([^""""]+)"""""")"),"#N/A")</f>
        <v>#N/A</v>
      </c>
      <c r="F436" s="44"/>
    </row>
    <row r="437">
      <c r="A437" s="41"/>
      <c r="B437" s="41"/>
      <c r="C437" s="42"/>
      <c r="D437" s="41"/>
      <c r="E437" s="43" t="str">
        <f>IFERROR(__xludf.DUMMYFUNCTION("REGEXEXTRACT(C437, """"""([^""""]+)"""""")"),"#N/A")</f>
        <v>#N/A</v>
      </c>
      <c r="F437" s="44"/>
    </row>
    <row r="438">
      <c r="A438" s="41"/>
      <c r="B438" s="41"/>
      <c r="C438" s="42"/>
      <c r="D438" s="41"/>
      <c r="E438" s="43" t="str">
        <f>IFERROR(__xludf.DUMMYFUNCTION("REGEXEXTRACT(C438, """"""([^""""]+)"""""")"),"#N/A")</f>
        <v>#N/A</v>
      </c>
      <c r="F438" s="44"/>
    </row>
    <row r="439">
      <c r="A439" s="41"/>
      <c r="B439" s="41"/>
      <c r="C439" s="42"/>
      <c r="D439" s="41"/>
      <c r="E439" s="43" t="str">
        <f>IFERROR(__xludf.DUMMYFUNCTION("REGEXEXTRACT(C439, """"""([^""""]+)"""""")"),"#N/A")</f>
        <v>#N/A</v>
      </c>
      <c r="F439" s="44"/>
    </row>
    <row r="440">
      <c r="A440" s="41"/>
      <c r="B440" s="41"/>
      <c r="C440" s="42"/>
      <c r="D440" s="41"/>
      <c r="E440" s="43" t="str">
        <f>IFERROR(__xludf.DUMMYFUNCTION("REGEXEXTRACT(C440, """"""([^""""]+)"""""")"),"#N/A")</f>
        <v>#N/A</v>
      </c>
      <c r="F440" s="44"/>
    </row>
    <row r="441">
      <c r="A441" s="41"/>
      <c r="B441" s="41"/>
      <c r="C441" s="42"/>
      <c r="D441" s="41"/>
      <c r="E441" s="43" t="str">
        <f>IFERROR(__xludf.DUMMYFUNCTION("REGEXEXTRACT(C441, """"""([^""""]+)"""""")"),"#N/A")</f>
        <v>#N/A</v>
      </c>
      <c r="F441" s="44"/>
    </row>
    <row r="442">
      <c r="A442" s="41"/>
      <c r="B442" s="41"/>
      <c r="C442" s="42"/>
      <c r="D442" s="41"/>
      <c r="E442" s="43" t="str">
        <f>IFERROR(__xludf.DUMMYFUNCTION("REGEXEXTRACT(C442, """"""([^""""]+)"""""")"),"#N/A")</f>
        <v>#N/A</v>
      </c>
      <c r="F442" s="44"/>
    </row>
    <row r="443">
      <c r="A443" s="41"/>
      <c r="B443" s="41"/>
      <c r="C443" s="42"/>
      <c r="D443" s="41"/>
      <c r="E443" s="43" t="str">
        <f>IFERROR(__xludf.DUMMYFUNCTION("REGEXEXTRACT(C443, """"""([^""""]+)"""""")"),"#N/A")</f>
        <v>#N/A</v>
      </c>
      <c r="F443" s="44"/>
    </row>
    <row r="444">
      <c r="A444" s="41"/>
      <c r="B444" s="41"/>
      <c r="C444" s="42"/>
      <c r="D444" s="41"/>
      <c r="E444" s="43" t="str">
        <f>IFERROR(__xludf.DUMMYFUNCTION("REGEXEXTRACT(C444, """"""([^""""]+)"""""")"),"#N/A")</f>
        <v>#N/A</v>
      </c>
      <c r="F444" s="44"/>
    </row>
    <row r="445">
      <c r="A445" s="41"/>
      <c r="B445" s="41"/>
      <c r="C445" s="42"/>
      <c r="D445" s="41"/>
      <c r="E445" s="43" t="str">
        <f>IFERROR(__xludf.DUMMYFUNCTION("REGEXEXTRACT(C445, """"""([^""""]+)"""""")"),"#N/A")</f>
        <v>#N/A</v>
      </c>
      <c r="F445" s="44"/>
    </row>
    <row r="446">
      <c r="A446" s="41"/>
      <c r="B446" s="41"/>
      <c r="C446" s="42"/>
      <c r="D446" s="41"/>
      <c r="E446" s="43" t="str">
        <f>IFERROR(__xludf.DUMMYFUNCTION("REGEXEXTRACT(C446, """"""([^""""]+)"""""")"),"#N/A")</f>
        <v>#N/A</v>
      </c>
      <c r="F446" s="44"/>
    </row>
    <row r="447">
      <c r="A447" s="41"/>
      <c r="B447" s="41"/>
      <c r="C447" s="42"/>
      <c r="D447" s="41"/>
      <c r="E447" s="43" t="str">
        <f>IFERROR(__xludf.DUMMYFUNCTION("REGEXEXTRACT(C447, """"""([^""""]+)"""""")"),"#N/A")</f>
        <v>#N/A</v>
      </c>
      <c r="F447" s="44"/>
    </row>
    <row r="448">
      <c r="A448" s="41"/>
      <c r="B448" s="41"/>
      <c r="C448" s="42"/>
      <c r="D448" s="41"/>
      <c r="E448" s="43" t="str">
        <f>IFERROR(__xludf.DUMMYFUNCTION("REGEXEXTRACT(C448, """"""([^""""]+)"""""")"),"#N/A")</f>
        <v>#N/A</v>
      </c>
      <c r="F448" s="44"/>
    </row>
    <row r="449">
      <c r="A449" s="41"/>
      <c r="B449" s="41"/>
      <c r="C449" s="42"/>
      <c r="D449" s="41"/>
      <c r="E449" s="43" t="str">
        <f>IFERROR(__xludf.DUMMYFUNCTION("REGEXEXTRACT(C449, """"""([^""""]+)"""""")"),"#N/A")</f>
        <v>#N/A</v>
      </c>
      <c r="F449" s="44"/>
    </row>
    <row r="450">
      <c r="A450" s="41"/>
      <c r="B450" s="41"/>
      <c r="C450" s="42"/>
      <c r="D450" s="41"/>
      <c r="E450" s="43" t="str">
        <f>IFERROR(__xludf.DUMMYFUNCTION("REGEXEXTRACT(C450, """"""([^""""]+)"""""")"),"#N/A")</f>
        <v>#N/A</v>
      </c>
      <c r="F450" s="44"/>
    </row>
    <row r="451">
      <c r="A451" s="41"/>
      <c r="B451" s="41"/>
      <c r="C451" s="42"/>
      <c r="D451" s="41"/>
      <c r="E451" s="43" t="str">
        <f>IFERROR(__xludf.DUMMYFUNCTION("REGEXEXTRACT(C451, """"""([^""""]+)"""""")"),"#N/A")</f>
        <v>#N/A</v>
      </c>
      <c r="F451" s="44"/>
    </row>
    <row r="452">
      <c r="A452" s="41"/>
      <c r="B452" s="41"/>
      <c r="C452" s="42"/>
      <c r="D452" s="41"/>
      <c r="E452" s="43" t="str">
        <f>IFERROR(__xludf.DUMMYFUNCTION("REGEXEXTRACT(C452, """"""([^""""]+)"""""")"),"#N/A")</f>
        <v>#N/A</v>
      </c>
      <c r="F452" s="44"/>
    </row>
    <row r="453">
      <c r="A453" s="41"/>
      <c r="B453" s="41"/>
      <c r="C453" s="42"/>
      <c r="D453" s="41"/>
      <c r="E453" s="43" t="str">
        <f>IFERROR(__xludf.DUMMYFUNCTION("REGEXEXTRACT(C453, """"""([^""""]+)"""""")"),"#N/A")</f>
        <v>#N/A</v>
      </c>
      <c r="F453" s="44"/>
    </row>
    <row r="454">
      <c r="A454" s="41"/>
      <c r="B454" s="41"/>
      <c r="C454" s="42"/>
      <c r="D454" s="41"/>
      <c r="E454" s="43" t="str">
        <f>IFERROR(__xludf.DUMMYFUNCTION("REGEXEXTRACT(C454, """"""([^""""]+)"""""")"),"#N/A")</f>
        <v>#N/A</v>
      </c>
      <c r="F454" s="44"/>
    </row>
    <row r="455">
      <c r="A455" s="41"/>
      <c r="B455" s="41"/>
      <c r="C455" s="42"/>
      <c r="D455" s="41"/>
      <c r="E455" s="43" t="str">
        <f>IFERROR(__xludf.DUMMYFUNCTION("REGEXEXTRACT(C455, """"""([^""""]+)"""""")"),"#N/A")</f>
        <v>#N/A</v>
      </c>
      <c r="F455" s="44"/>
    </row>
    <row r="456">
      <c r="A456" s="41"/>
      <c r="B456" s="41"/>
      <c r="C456" s="42"/>
      <c r="D456" s="41"/>
      <c r="E456" s="43" t="str">
        <f>IFERROR(__xludf.DUMMYFUNCTION("REGEXEXTRACT(C456, """"""([^""""]+)"""""")"),"#N/A")</f>
        <v>#N/A</v>
      </c>
      <c r="F456" s="44"/>
    </row>
    <row r="457">
      <c r="A457" s="41"/>
      <c r="B457" s="41"/>
      <c r="C457" s="42"/>
      <c r="D457" s="41"/>
      <c r="E457" s="43" t="str">
        <f>IFERROR(__xludf.DUMMYFUNCTION("REGEXEXTRACT(C457, """"""([^""""]+)"""""")"),"#N/A")</f>
        <v>#N/A</v>
      </c>
      <c r="F457" s="44"/>
    </row>
    <row r="458">
      <c r="A458" s="41"/>
      <c r="B458" s="41"/>
      <c r="C458" s="42"/>
      <c r="D458" s="41"/>
      <c r="E458" s="43" t="str">
        <f>IFERROR(__xludf.DUMMYFUNCTION("REGEXEXTRACT(C458, """"""([^""""]+)"""""")"),"#N/A")</f>
        <v>#N/A</v>
      </c>
      <c r="F458" s="44"/>
    </row>
    <row r="459">
      <c r="A459" s="41"/>
      <c r="B459" s="41"/>
      <c r="C459" s="42"/>
      <c r="D459" s="41"/>
      <c r="E459" s="43" t="str">
        <f>IFERROR(__xludf.DUMMYFUNCTION("REGEXEXTRACT(C459, """"""([^""""]+)"""""")"),"#N/A")</f>
        <v>#N/A</v>
      </c>
      <c r="F459" s="44"/>
    </row>
    <row r="460">
      <c r="A460" s="41"/>
      <c r="B460" s="41"/>
      <c r="C460" s="42"/>
      <c r="D460" s="41"/>
      <c r="E460" s="43" t="str">
        <f>IFERROR(__xludf.DUMMYFUNCTION("REGEXEXTRACT(C460, """"""([^""""]+)"""""")"),"#N/A")</f>
        <v>#N/A</v>
      </c>
      <c r="F460" s="44"/>
    </row>
    <row r="461">
      <c r="A461" s="41"/>
      <c r="B461" s="41"/>
      <c r="C461" s="42"/>
      <c r="D461" s="41"/>
      <c r="E461" s="43" t="str">
        <f>IFERROR(__xludf.DUMMYFUNCTION("REGEXEXTRACT(C461, """"""([^""""]+)"""""")"),"#N/A")</f>
        <v>#N/A</v>
      </c>
      <c r="F461" s="44"/>
    </row>
    <row r="462">
      <c r="A462" s="41"/>
      <c r="B462" s="41"/>
      <c r="C462" s="42"/>
      <c r="D462" s="41"/>
      <c r="E462" s="43" t="str">
        <f>IFERROR(__xludf.DUMMYFUNCTION("REGEXEXTRACT(C462, """"""([^""""]+)"""""")"),"#N/A")</f>
        <v>#N/A</v>
      </c>
      <c r="F462" s="44"/>
    </row>
    <row r="463">
      <c r="A463" s="41"/>
      <c r="B463" s="41"/>
      <c r="C463" s="42"/>
      <c r="D463" s="41"/>
      <c r="E463" s="43" t="str">
        <f>IFERROR(__xludf.DUMMYFUNCTION("REGEXEXTRACT(C463, """"""([^""""]+)"""""")"),"#N/A")</f>
        <v>#N/A</v>
      </c>
      <c r="F463" s="44"/>
    </row>
    <row r="464">
      <c r="A464" s="41"/>
      <c r="B464" s="41"/>
      <c r="C464" s="42"/>
      <c r="D464" s="41"/>
      <c r="E464" s="43" t="str">
        <f>IFERROR(__xludf.DUMMYFUNCTION("REGEXEXTRACT(C464, """"""([^""""]+)"""""")"),"#N/A")</f>
        <v>#N/A</v>
      </c>
      <c r="F464" s="44"/>
    </row>
    <row r="465">
      <c r="A465" s="41"/>
      <c r="B465" s="41"/>
      <c r="C465" s="42"/>
      <c r="D465" s="41"/>
      <c r="E465" s="43" t="str">
        <f>IFERROR(__xludf.DUMMYFUNCTION("REGEXEXTRACT(C465, """"""([^""""]+)"""""")"),"#N/A")</f>
        <v>#N/A</v>
      </c>
      <c r="F465" s="44"/>
    </row>
    <row r="466">
      <c r="A466" s="41"/>
      <c r="B466" s="41"/>
      <c r="C466" s="42"/>
      <c r="D466" s="41"/>
      <c r="E466" s="43" t="str">
        <f>IFERROR(__xludf.DUMMYFUNCTION("REGEXEXTRACT(C466, """"""([^""""]+)"""""")"),"#N/A")</f>
        <v>#N/A</v>
      </c>
      <c r="F466" s="44"/>
    </row>
    <row r="467">
      <c r="A467" s="41"/>
      <c r="B467" s="41"/>
      <c r="C467" s="42"/>
      <c r="D467" s="41"/>
      <c r="E467" s="43" t="str">
        <f>IFERROR(__xludf.DUMMYFUNCTION("REGEXEXTRACT(C467, """"""([^""""]+)"""""")"),"#N/A")</f>
        <v>#N/A</v>
      </c>
      <c r="F467" s="44"/>
    </row>
    <row r="468">
      <c r="A468" s="41"/>
      <c r="B468" s="41"/>
      <c r="C468" s="42"/>
      <c r="D468" s="41"/>
      <c r="E468" s="43" t="str">
        <f>IFERROR(__xludf.DUMMYFUNCTION("REGEXEXTRACT(C468, """"""([^""""]+)"""""")"),"#N/A")</f>
        <v>#N/A</v>
      </c>
      <c r="F468" s="44"/>
    </row>
    <row r="469">
      <c r="A469" s="41"/>
      <c r="B469" s="41"/>
      <c r="C469" s="42"/>
      <c r="D469" s="41"/>
      <c r="E469" s="43" t="str">
        <f>IFERROR(__xludf.DUMMYFUNCTION("REGEXEXTRACT(C469, """"""([^""""]+)"""""")"),"#N/A")</f>
        <v>#N/A</v>
      </c>
      <c r="F469" s="44"/>
    </row>
    <row r="470">
      <c r="A470" s="41"/>
      <c r="B470" s="41"/>
      <c r="C470" s="42"/>
      <c r="D470" s="41"/>
      <c r="E470" s="43" t="str">
        <f>IFERROR(__xludf.DUMMYFUNCTION("REGEXEXTRACT(C470, """"""([^""""]+)"""""")"),"#N/A")</f>
        <v>#N/A</v>
      </c>
      <c r="F470" s="44"/>
    </row>
    <row r="471">
      <c r="A471" s="41"/>
      <c r="B471" s="41"/>
      <c r="C471" s="42"/>
      <c r="D471" s="41"/>
      <c r="E471" s="43" t="str">
        <f>IFERROR(__xludf.DUMMYFUNCTION("REGEXEXTRACT(C471, """"""([^""""]+)"""""")"),"#N/A")</f>
        <v>#N/A</v>
      </c>
      <c r="F471" s="44"/>
    </row>
    <row r="472">
      <c r="A472" s="41"/>
      <c r="B472" s="41"/>
      <c r="C472" s="42"/>
      <c r="D472" s="41"/>
      <c r="E472" s="43" t="str">
        <f>IFERROR(__xludf.DUMMYFUNCTION("REGEXEXTRACT(C472, """"""([^""""]+)"""""")"),"#N/A")</f>
        <v>#N/A</v>
      </c>
      <c r="F472" s="44"/>
    </row>
    <row r="473">
      <c r="A473" s="41"/>
      <c r="B473" s="41"/>
      <c r="C473" s="42"/>
      <c r="D473" s="41"/>
      <c r="E473" s="43" t="str">
        <f>IFERROR(__xludf.DUMMYFUNCTION("REGEXEXTRACT(C473, """"""([^""""]+)"""""")"),"#N/A")</f>
        <v>#N/A</v>
      </c>
      <c r="F473" s="44"/>
    </row>
    <row r="474">
      <c r="A474" s="41"/>
      <c r="B474" s="41"/>
      <c r="C474" s="42"/>
      <c r="D474" s="41"/>
      <c r="E474" s="43" t="str">
        <f>IFERROR(__xludf.DUMMYFUNCTION("REGEXEXTRACT(C474, """"""([^""""]+)"""""")"),"#N/A")</f>
        <v>#N/A</v>
      </c>
      <c r="F474" s="44"/>
    </row>
    <row r="475">
      <c r="A475" s="41"/>
      <c r="B475" s="41"/>
      <c r="C475" s="42"/>
      <c r="D475" s="41"/>
      <c r="E475" s="43" t="str">
        <f>IFERROR(__xludf.DUMMYFUNCTION("REGEXEXTRACT(C475, """"""([^""""]+)"""""")"),"#N/A")</f>
        <v>#N/A</v>
      </c>
      <c r="F475" s="44"/>
    </row>
    <row r="476">
      <c r="A476" s="41"/>
      <c r="B476" s="41"/>
      <c r="C476" s="42"/>
      <c r="D476" s="41"/>
      <c r="E476" s="43" t="str">
        <f>IFERROR(__xludf.DUMMYFUNCTION("REGEXEXTRACT(C476, """"""([^""""]+)"""""")"),"#N/A")</f>
        <v>#N/A</v>
      </c>
      <c r="F476" s="44"/>
    </row>
    <row r="477">
      <c r="A477" s="41"/>
      <c r="B477" s="41"/>
      <c r="C477" s="42"/>
      <c r="D477" s="41"/>
      <c r="E477" s="43" t="str">
        <f>IFERROR(__xludf.DUMMYFUNCTION("REGEXEXTRACT(C477, """"""([^""""]+)"""""")"),"#N/A")</f>
        <v>#N/A</v>
      </c>
      <c r="F477" s="44"/>
    </row>
    <row r="478">
      <c r="A478" s="41"/>
      <c r="B478" s="41"/>
      <c r="C478" s="42"/>
      <c r="D478" s="41"/>
      <c r="E478" s="43" t="str">
        <f>IFERROR(__xludf.DUMMYFUNCTION("REGEXEXTRACT(C478, """"""([^""""]+)"""""")"),"#N/A")</f>
        <v>#N/A</v>
      </c>
      <c r="F478" s="44"/>
    </row>
    <row r="479">
      <c r="A479" s="41"/>
      <c r="B479" s="41"/>
      <c r="C479" s="42"/>
      <c r="D479" s="41"/>
      <c r="E479" s="43" t="str">
        <f>IFERROR(__xludf.DUMMYFUNCTION("REGEXEXTRACT(C479, """"""([^""""]+)"""""")"),"#N/A")</f>
        <v>#N/A</v>
      </c>
      <c r="F479" s="44"/>
    </row>
    <row r="480">
      <c r="A480" s="41"/>
      <c r="B480" s="41"/>
      <c r="C480" s="42"/>
      <c r="D480" s="41"/>
      <c r="E480" s="43" t="str">
        <f>IFERROR(__xludf.DUMMYFUNCTION("REGEXEXTRACT(C480, """"""([^""""]+)"""""")"),"#N/A")</f>
        <v>#N/A</v>
      </c>
      <c r="F480" s="44"/>
    </row>
    <row r="481">
      <c r="A481" s="41"/>
      <c r="B481" s="41"/>
      <c r="C481" s="42"/>
      <c r="D481" s="41"/>
      <c r="E481" s="43" t="str">
        <f>IFERROR(__xludf.DUMMYFUNCTION("REGEXEXTRACT(C481, """"""([^""""]+)"""""")"),"#N/A")</f>
        <v>#N/A</v>
      </c>
      <c r="F481" s="44"/>
    </row>
    <row r="482">
      <c r="A482" s="41"/>
      <c r="B482" s="41"/>
      <c r="C482" s="42"/>
      <c r="D482" s="41"/>
      <c r="E482" s="43" t="str">
        <f>IFERROR(__xludf.DUMMYFUNCTION("REGEXEXTRACT(C482, """"""([^""""]+)"""""")"),"#N/A")</f>
        <v>#N/A</v>
      </c>
      <c r="F482" s="44"/>
    </row>
    <row r="483">
      <c r="A483" s="41"/>
      <c r="B483" s="41"/>
      <c r="C483" s="42"/>
      <c r="D483" s="41"/>
      <c r="E483" s="43" t="str">
        <f>IFERROR(__xludf.DUMMYFUNCTION("REGEXEXTRACT(C483, """"""([^""""]+)"""""")"),"#N/A")</f>
        <v>#N/A</v>
      </c>
      <c r="F483" s="44"/>
    </row>
    <row r="484">
      <c r="A484" s="41"/>
      <c r="B484" s="41"/>
      <c r="C484" s="42"/>
      <c r="D484" s="41"/>
      <c r="E484" s="43" t="str">
        <f>IFERROR(__xludf.DUMMYFUNCTION("REGEXEXTRACT(C484, """"""([^""""]+)"""""")"),"#N/A")</f>
        <v>#N/A</v>
      </c>
      <c r="F484" s="44"/>
    </row>
    <row r="485">
      <c r="A485" s="41"/>
      <c r="B485" s="41"/>
      <c r="C485" s="42"/>
      <c r="D485" s="41"/>
      <c r="E485" s="43" t="str">
        <f>IFERROR(__xludf.DUMMYFUNCTION("REGEXEXTRACT(C485, """"""([^""""]+)"""""")"),"#N/A")</f>
        <v>#N/A</v>
      </c>
      <c r="F485" s="44"/>
    </row>
    <row r="486">
      <c r="A486" s="41"/>
      <c r="B486" s="41"/>
      <c r="C486" s="42"/>
      <c r="D486" s="41"/>
      <c r="E486" s="43" t="str">
        <f>IFERROR(__xludf.DUMMYFUNCTION("REGEXEXTRACT(C486, """"""([^""""]+)"""""")"),"#N/A")</f>
        <v>#N/A</v>
      </c>
      <c r="F486" s="44"/>
    </row>
    <row r="487">
      <c r="A487" s="41"/>
      <c r="B487" s="41"/>
      <c r="C487" s="42"/>
      <c r="D487" s="41"/>
      <c r="E487" s="43" t="str">
        <f>IFERROR(__xludf.DUMMYFUNCTION("REGEXEXTRACT(C487, """"""([^""""]+)"""""")"),"#N/A")</f>
        <v>#N/A</v>
      </c>
      <c r="F487" s="44"/>
    </row>
    <row r="488">
      <c r="A488" s="41"/>
      <c r="B488" s="41"/>
      <c r="C488" s="42"/>
      <c r="D488" s="41"/>
      <c r="E488" s="43" t="str">
        <f>IFERROR(__xludf.DUMMYFUNCTION("REGEXEXTRACT(C488, """"""([^""""]+)"""""")"),"#N/A")</f>
        <v>#N/A</v>
      </c>
      <c r="F488" s="44"/>
    </row>
    <row r="489">
      <c r="A489" s="41"/>
      <c r="B489" s="41"/>
      <c r="C489" s="42"/>
      <c r="D489" s="41"/>
      <c r="E489" s="43" t="str">
        <f>IFERROR(__xludf.DUMMYFUNCTION("REGEXEXTRACT(C489, """"""([^""""]+)"""""")"),"#N/A")</f>
        <v>#N/A</v>
      </c>
      <c r="F489" s="44"/>
    </row>
    <row r="490">
      <c r="A490" s="41"/>
      <c r="B490" s="41"/>
      <c r="C490" s="42"/>
      <c r="D490" s="41"/>
      <c r="E490" s="43" t="str">
        <f>IFERROR(__xludf.DUMMYFUNCTION("REGEXEXTRACT(C490, """"""([^""""]+)"""""")"),"#N/A")</f>
        <v>#N/A</v>
      </c>
      <c r="F490" s="44"/>
    </row>
    <row r="491">
      <c r="A491" s="41"/>
      <c r="B491" s="41"/>
      <c r="C491" s="42"/>
      <c r="D491" s="41"/>
      <c r="E491" s="43" t="str">
        <f>IFERROR(__xludf.DUMMYFUNCTION("REGEXEXTRACT(C491, """"""([^""""]+)"""""")"),"#N/A")</f>
        <v>#N/A</v>
      </c>
      <c r="F491" s="44"/>
    </row>
    <row r="492">
      <c r="A492" s="41"/>
      <c r="B492" s="41"/>
      <c r="C492" s="42"/>
      <c r="D492" s="41"/>
      <c r="E492" s="43" t="str">
        <f>IFERROR(__xludf.DUMMYFUNCTION("REGEXEXTRACT(C492, """"""([^""""]+)"""""")"),"#N/A")</f>
        <v>#N/A</v>
      </c>
      <c r="F492" s="44"/>
    </row>
    <row r="493">
      <c r="A493" s="41"/>
      <c r="B493" s="41"/>
      <c r="C493" s="42"/>
      <c r="D493" s="41"/>
      <c r="E493" s="43" t="str">
        <f>IFERROR(__xludf.DUMMYFUNCTION("REGEXEXTRACT(C493, """"""([^""""]+)"""""")"),"#N/A")</f>
        <v>#N/A</v>
      </c>
      <c r="F493" s="44"/>
    </row>
    <row r="494">
      <c r="A494" s="41"/>
      <c r="B494" s="41"/>
      <c r="C494" s="42"/>
      <c r="D494" s="41"/>
      <c r="E494" s="43" t="str">
        <f>IFERROR(__xludf.DUMMYFUNCTION("REGEXEXTRACT(C494, """"""([^""""]+)"""""")"),"#N/A")</f>
        <v>#N/A</v>
      </c>
      <c r="F494" s="44"/>
    </row>
    <row r="495">
      <c r="A495" s="41"/>
      <c r="B495" s="41"/>
      <c r="C495" s="42"/>
      <c r="D495" s="41"/>
      <c r="E495" s="43" t="str">
        <f>IFERROR(__xludf.DUMMYFUNCTION("REGEXEXTRACT(C495, """"""([^""""]+)"""""")"),"#N/A")</f>
        <v>#N/A</v>
      </c>
      <c r="F495" s="44"/>
    </row>
    <row r="496">
      <c r="A496" s="41"/>
      <c r="B496" s="41"/>
      <c r="C496" s="42"/>
      <c r="D496" s="41"/>
      <c r="E496" s="43" t="str">
        <f>IFERROR(__xludf.DUMMYFUNCTION("REGEXEXTRACT(C496, """"""([^""""]+)"""""")"),"#N/A")</f>
        <v>#N/A</v>
      </c>
      <c r="F496" s="44"/>
    </row>
    <row r="497">
      <c r="A497" s="41"/>
      <c r="B497" s="41"/>
      <c r="C497" s="42"/>
      <c r="D497" s="41"/>
      <c r="E497" s="43" t="str">
        <f>IFERROR(__xludf.DUMMYFUNCTION("REGEXEXTRACT(C497, """"""([^""""]+)"""""")"),"#N/A")</f>
        <v>#N/A</v>
      </c>
      <c r="F497" s="44"/>
    </row>
    <row r="498">
      <c r="A498" s="41"/>
      <c r="B498" s="41"/>
      <c r="C498" s="42"/>
      <c r="D498" s="41"/>
      <c r="E498" s="43" t="str">
        <f>IFERROR(__xludf.DUMMYFUNCTION("REGEXEXTRACT(C498, """"""([^""""]+)"""""")"),"#N/A")</f>
        <v>#N/A</v>
      </c>
      <c r="F498" s="44"/>
    </row>
    <row r="499">
      <c r="A499" s="41"/>
      <c r="B499" s="41"/>
      <c r="C499" s="42"/>
      <c r="D499" s="41"/>
      <c r="E499" s="43" t="str">
        <f>IFERROR(__xludf.DUMMYFUNCTION("REGEXEXTRACT(C499, """"""([^""""]+)"""""")"),"#N/A")</f>
        <v>#N/A</v>
      </c>
      <c r="F499" s="44"/>
    </row>
    <row r="500">
      <c r="A500" s="41"/>
      <c r="B500" s="41"/>
      <c r="C500" s="42"/>
      <c r="D500" s="41"/>
      <c r="E500" s="43" t="str">
        <f>IFERROR(__xludf.DUMMYFUNCTION("REGEXEXTRACT(C500, """"""([^""""]+)"""""")"),"#N/A")</f>
        <v>#N/A</v>
      </c>
      <c r="F500" s="44"/>
    </row>
    <row r="501">
      <c r="A501" s="41"/>
      <c r="B501" s="41"/>
      <c r="C501" s="42"/>
      <c r="D501" s="41"/>
      <c r="E501" s="43" t="str">
        <f>IFERROR(__xludf.DUMMYFUNCTION("REGEXEXTRACT(C501, """"""([^""""]+)"""""")"),"#N/A")</f>
        <v>#N/A</v>
      </c>
      <c r="F501" s="44"/>
    </row>
    <row r="502">
      <c r="A502" s="41"/>
      <c r="B502" s="41"/>
      <c r="C502" s="42"/>
      <c r="D502" s="41"/>
      <c r="E502" s="43" t="str">
        <f>IFERROR(__xludf.DUMMYFUNCTION("REGEXEXTRACT(C502, """"""([^""""]+)"""""")"),"#N/A")</f>
        <v>#N/A</v>
      </c>
      <c r="F502" s="44"/>
    </row>
    <row r="503">
      <c r="A503" s="41"/>
      <c r="B503" s="41"/>
      <c r="C503" s="42"/>
      <c r="D503" s="41"/>
      <c r="E503" s="43" t="str">
        <f>IFERROR(__xludf.DUMMYFUNCTION("REGEXEXTRACT(C503, """"""([^""""]+)"""""")"),"#N/A")</f>
        <v>#N/A</v>
      </c>
      <c r="F503" s="44"/>
    </row>
    <row r="504">
      <c r="A504" s="41"/>
      <c r="B504" s="41"/>
      <c r="C504" s="42"/>
      <c r="D504" s="41"/>
      <c r="E504" s="43" t="str">
        <f>IFERROR(__xludf.DUMMYFUNCTION("REGEXEXTRACT(C504, """"""([^""""]+)"""""")"),"#N/A")</f>
        <v>#N/A</v>
      </c>
      <c r="F504" s="44"/>
    </row>
    <row r="505">
      <c r="A505" s="41"/>
      <c r="B505" s="41"/>
      <c r="C505" s="42"/>
      <c r="D505" s="41"/>
      <c r="E505" s="43" t="str">
        <f>IFERROR(__xludf.DUMMYFUNCTION("REGEXEXTRACT(C505, """"""([^""""]+)"""""")"),"#N/A")</f>
        <v>#N/A</v>
      </c>
      <c r="F505" s="44"/>
    </row>
    <row r="506">
      <c r="A506" s="41"/>
      <c r="B506" s="41"/>
      <c r="C506" s="42"/>
      <c r="D506" s="41"/>
      <c r="E506" s="43" t="str">
        <f>IFERROR(__xludf.DUMMYFUNCTION("REGEXEXTRACT(C506, """"""([^""""]+)"""""")"),"#N/A")</f>
        <v>#N/A</v>
      </c>
      <c r="F506" s="44"/>
    </row>
    <row r="507">
      <c r="A507" s="41"/>
      <c r="B507" s="41"/>
      <c r="C507" s="42"/>
      <c r="D507" s="41"/>
      <c r="E507" s="43" t="str">
        <f>IFERROR(__xludf.DUMMYFUNCTION("REGEXEXTRACT(C507, """"""([^""""]+)"""""")"),"#N/A")</f>
        <v>#N/A</v>
      </c>
      <c r="F507" s="44"/>
    </row>
    <row r="508">
      <c r="A508" s="41"/>
      <c r="B508" s="41"/>
      <c r="C508" s="42"/>
      <c r="D508" s="41"/>
      <c r="E508" s="43" t="str">
        <f>IFERROR(__xludf.DUMMYFUNCTION("REGEXEXTRACT(C508, """"""([^""""]+)"""""")"),"#N/A")</f>
        <v>#N/A</v>
      </c>
      <c r="F508" s="44"/>
    </row>
    <row r="509">
      <c r="A509" s="41"/>
      <c r="B509" s="41"/>
      <c r="C509" s="42"/>
      <c r="D509" s="41"/>
      <c r="E509" s="43" t="str">
        <f>IFERROR(__xludf.DUMMYFUNCTION("REGEXEXTRACT(C509, """"""([^""""]+)"""""")"),"#N/A")</f>
        <v>#N/A</v>
      </c>
      <c r="F509" s="44"/>
    </row>
    <row r="510">
      <c r="A510" s="41"/>
      <c r="B510" s="41"/>
      <c r="C510" s="42"/>
      <c r="D510" s="41"/>
      <c r="E510" s="43" t="str">
        <f>IFERROR(__xludf.DUMMYFUNCTION("REGEXEXTRACT(C510, """"""([^""""]+)"""""")"),"#N/A")</f>
        <v>#N/A</v>
      </c>
      <c r="F510" s="44"/>
    </row>
    <row r="511">
      <c r="A511" s="41"/>
      <c r="B511" s="41"/>
      <c r="C511" s="42"/>
      <c r="D511" s="41"/>
      <c r="E511" s="43" t="str">
        <f>IFERROR(__xludf.DUMMYFUNCTION("REGEXEXTRACT(C511, """"""([^""""]+)"""""")"),"#N/A")</f>
        <v>#N/A</v>
      </c>
      <c r="F511" s="44"/>
    </row>
    <row r="512">
      <c r="A512" s="41"/>
      <c r="B512" s="41"/>
      <c r="C512" s="42"/>
      <c r="D512" s="41"/>
      <c r="E512" s="43" t="str">
        <f>IFERROR(__xludf.DUMMYFUNCTION("REGEXEXTRACT(C512, """"""([^""""]+)"""""")"),"#N/A")</f>
        <v>#N/A</v>
      </c>
      <c r="F512" s="44"/>
    </row>
    <row r="513">
      <c r="A513" s="41"/>
      <c r="B513" s="41"/>
      <c r="C513" s="42"/>
      <c r="D513" s="41"/>
      <c r="E513" s="43" t="str">
        <f>IFERROR(__xludf.DUMMYFUNCTION("REGEXEXTRACT(C513, """"""([^""""]+)"""""")"),"#N/A")</f>
        <v>#N/A</v>
      </c>
      <c r="F513" s="44"/>
    </row>
    <row r="514">
      <c r="A514" s="41"/>
      <c r="B514" s="41"/>
      <c r="C514" s="42"/>
      <c r="D514" s="41"/>
      <c r="E514" s="43" t="str">
        <f>IFERROR(__xludf.DUMMYFUNCTION("REGEXEXTRACT(C514, """"""([^""""]+)"""""")"),"#N/A")</f>
        <v>#N/A</v>
      </c>
      <c r="F514" s="44"/>
    </row>
    <row r="515">
      <c r="A515" s="41"/>
      <c r="B515" s="41"/>
      <c r="C515" s="42"/>
      <c r="D515" s="41"/>
      <c r="E515" s="43" t="str">
        <f>IFERROR(__xludf.DUMMYFUNCTION("REGEXEXTRACT(C515, """"""([^""""]+)"""""")"),"#N/A")</f>
        <v>#N/A</v>
      </c>
      <c r="F515" s="44"/>
    </row>
    <row r="516">
      <c r="A516" s="41"/>
      <c r="B516" s="41"/>
      <c r="C516" s="42"/>
      <c r="D516" s="41"/>
      <c r="E516" s="43" t="str">
        <f>IFERROR(__xludf.DUMMYFUNCTION("REGEXEXTRACT(C516, """"""([^""""]+)"""""")"),"#N/A")</f>
        <v>#N/A</v>
      </c>
      <c r="F516" s="44"/>
    </row>
    <row r="517">
      <c r="A517" s="41"/>
      <c r="B517" s="41"/>
      <c r="C517" s="42"/>
      <c r="D517" s="41"/>
      <c r="E517" s="43" t="str">
        <f>IFERROR(__xludf.DUMMYFUNCTION("REGEXEXTRACT(C517, """"""([^""""]+)"""""")"),"#N/A")</f>
        <v>#N/A</v>
      </c>
      <c r="F517" s="44"/>
    </row>
    <row r="518">
      <c r="A518" s="41"/>
      <c r="B518" s="41"/>
      <c r="C518" s="42"/>
      <c r="D518" s="41"/>
      <c r="E518" s="43" t="str">
        <f>IFERROR(__xludf.DUMMYFUNCTION("REGEXEXTRACT(C518, """"""([^""""]+)"""""")"),"#N/A")</f>
        <v>#N/A</v>
      </c>
      <c r="F518" s="44"/>
    </row>
    <row r="519">
      <c r="A519" s="41"/>
      <c r="B519" s="41"/>
      <c r="C519" s="42"/>
      <c r="D519" s="41"/>
      <c r="E519" s="43" t="str">
        <f>IFERROR(__xludf.DUMMYFUNCTION("REGEXEXTRACT(C519, """"""([^""""]+)"""""")"),"#N/A")</f>
        <v>#N/A</v>
      </c>
      <c r="F519" s="44"/>
    </row>
    <row r="520">
      <c r="A520" s="41"/>
      <c r="B520" s="41"/>
      <c r="C520" s="42"/>
      <c r="D520" s="41"/>
      <c r="E520" s="43" t="str">
        <f>IFERROR(__xludf.DUMMYFUNCTION("REGEXEXTRACT(C520, """"""([^""""]+)"""""")"),"#N/A")</f>
        <v>#N/A</v>
      </c>
      <c r="F520" s="44"/>
    </row>
    <row r="521">
      <c r="A521" s="41"/>
      <c r="B521" s="41"/>
      <c r="C521" s="42"/>
      <c r="D521" s="41"/>
      <c r="E521" s="43" t="str">
        <f>IFERROR(__xludf.DUMMYFUNCTION("REGEXEXTRACT(C521, """"""([^""""]+)"""""")"),"#N/A")</f>
        <v>#N/A</v>
      </c>
      <c r="F521" s="44"/>
    </row>
    <row r="522">
      <c r="A522" s="41"/>
      <c r="B522" s="41"/>
      <c r="C522" s="42"/>
      <c r="D522" s="41"/>
      <c r="E522" s="43" t="str">
        <f>IFERROR(__xludf.DUMMYFUNCTION("REGEXEXTRACT(C522, """"""([^""""]+)"""""")"),"#N/A")</f>
        <v>#N/A</v>
      </c>
      <c r="F522" s="44"/>
    </row>
    <row r="523">
      <c r="A523" s="41"/>
      <c r="B523" s="41"/>
      <c r="C523" s="42"/>
      <c r="D523" s="41"/>
      <c r="E523" s="43" t="str">
        <f>IFERROR(__xludf.DUMMYFUNCTION("REGEXEXTRACT(C523, """"""([^""""]+)"""""")"),"#N/A")</f>
        <v>#N/A</v>
      </c>
      <c r="F523" s="44"/>
    </row>
    <row r="524">
      <c r="A524" s="41"/>
      <c r="B524" s="41"/>
      <c r="C524" s="42"/>
      <c r="D524" s="41"/>
      <c r="E524" s="43" t="str">
        <f>IFERROR(__xludf.DUMMYFUNCTION("REGEXEXTRACT(C524, """"""([^""""]+)"""""")"),"#N/A")</f>
        <v>#N/A</v>
      </c>
      <c r="F524" s="44"/>
    </row>
    <row r="525">
      <c r="A525" s="41"/>
      <c r="B525" s="41"/>
      <c r="C525" s="42"/>
      <c r="D525" s="41"/>
      <c r="E525" s="43" t="str">
        <f>IFERROR(__xludf.DUMMYFUNCTION("REGEXEXTRACT(C525, """"""([^""""]+)"""""")"),"#N/A")</f>
        <v>#N/A</v>
      </c>
      <c r="F525" s="44"/>
    </row>
    <row r="526">
      <c r="A526" s="41"/>
      <c r="B526" s="41"/>
      <c r="C526" s="42"/>
      <c r="D526" s="41"/>
      <c r="E526" s="43" t="str">
        <f>IFERROR(__xludf.DUMMYFUNCTION("REGEXEXTRACT(C526, """"""([^""""]+)"""""")"),"#N/A")</f>
        <v>#N/A</v>
      </c>
      <c r="F526" s="44"/>
    </row>
    <row r="527">
      <c r="A527" s="41"/>
      <c r="B527" s="41"/>
      <c r="C527" s="42"/>
      <c r="D527" s="41"/>
      <c r="E527" s="43" t="str">
        <f>IFERROR(__xludf.DUMMYFUNCTION("REGEXEXTRACT(C527, """"""([^""""]+)"""""")"),"#N/A")</f>
        <v>#N/A</v>
      </c>
      <c r="F527" s="44"/>
    </row>
    <row r="528">
      <c r="A528" s="41"/>
      <c r="B528" s="41"/>
      <c r="C528" s="42"/>
      <c r="D528" s="41"/>
      <c r="E528" s="43" t="str">
        <f>IFERROR(__xludf.DUMMYFUNCTION("REGEXEXTRACT(C528, """"""([^""""]+)"""""")"),"#N/A")</f>
        <v>#N/A</v>
      </c>
      <c r="F528" s="44"/>
    </row>
    <row r="529">
      <c r="A529" s="41"/>
      <c r="B529" s="41"/>
      <c r="C529" s="42"/>
      <c r="D529" s="41"/>
      <c r="E529" s="43" t="str">
        <f>IFERROR(__xludf.DUMMYFUNCTION("REGEXEXTRACT(C529, """"""([^""""]+)"""""")"),"#N/A")</f>
        <v>#N/A</v>
      </c>
      <c r="F529" s="44"/>
    </row>
    <row r="530">
      <c r="A530" s="41"/>
      <c r="B530" s="41"/>
      <c r="C530" s="42"/>
      <c r="D530" s="41"/>
      <c r="E530" s="43" t="str">
        <f>IFERROR(__xludf.DUMMYFUNCTION("REGEXEXTRACT(C530, """"""([^""""]+)"""""")"),"#N/A")</f>
        <v>#N/A</v>
      </c>
      <c r="F530" s="44"/>
    </row>
    <row r="531">
      <c r="A531" s="41"/>
      <c r="B531" s="41"/>
      <c r="C531" s="42"/>
      <c r="D531" s="41"/>
      <c r="E531" s="43" t="str">
        <f>IFERROR(__xludf.DUMMYFUNCTION("REGEXEXTRACT(C531, """"""([^""""]+)"""""")"),"#N/A")</f>
        <v>#N/A</v>
      </c>
      <c r="F531" s="44"/>
    </row>
    <row r="532">
      <c r="A532" s="41"/>
      <c r="B532" s="41"/>
      <c r="C532" s="42"/>
      <c r="D532" s="41"/>
      <c r="E532" s="43" t="str">
        <f>IFERROR(__xludf.DUMMYFUNCTION("REGEXEXTRACT(C532, """"""([^""""]+)"""""")"),"#N/A")</f>
        <v>#N/A</v>
      </c>
      <c r="F532" s="44"/>
    </row>
    <row r="533">
      <c r="A533" s="41"/>
      <c r="B533" s="41"/>
      <c r="C533" s="42"/>
      <c r="D533" s="41"/>
      <c r="E533" s="43" t="str">
        <f>IFERROR(__xludf.DUMMYFUNCTION("REGEXEXTRACT(C533, """"""([^""""]+)"""""")"),"#N/A")</f>
        <v>#N/A</v>
      </c>
      <c r="F533" s="44"/>
    </row>
    <row r="534">
      <c r="A534" s="41"/>
      <c r="B534" s="41"/>
      <c r="C534" s="42"/>
      <c r="D534" s="41"/>
      <c r="E534" s="43" t="str">
        <f>IFERROR(__xludf.DUMMYFUNCTION("REGEXEXTRACT(C534, """"""([^""""]+)"""""")"),"#N/A")</f>
        <v>#N/A</v>
      </c>
      <c r="F534" s="44"/>
    </row>
    <row r="535">
      <c r="A535" s="41"/>
      <c r="B535" s="41"/>
      <c r="C535" s="42"/>
      <c r="D535" s="41"/>
      <c r="E535" s="43" t="str">
        <f>IFERROR(__xludf.DUMMYFUNCTION("REGEXEXTRACT(C535, """"""([^""""]+)"""""")"),"#N/A")</f>
        <v>#N/A</v>
      </c>
      <c r="F535" s="44"/>
    </row>
    <row r="536">
      <c r="A536" s="41"/>
      <c r="B536" s="41"/>
      <c r="C536" s="42"/>
      <c r="D536" s="41"/>
      <c r="E536" s="43" t="str">
        <f>IFERROR(__xludf.DUMMYFUNCTION("REGEXEXTRACT(C536, """"""([^""""]+)"""""")"),"#N/A")</f>
        <v>#N/A</v>
      </c>
      <c r="F536" s="44"/>
    </row>
    <row r="537">
      <c r="A537" s="41"/>
      <c r="B537" s="41"/>
      <c r="C537" s="42"/>
      <c r="D537" s="41"/>
      <c r="E537" s="43" t="str">
        <f>IFERROR(__xludf.DUMMYFUNCTION("REGEXEXTRACT(C537, """"""([^""""]+)"""""")"),"#N/A")</f>
        <v>#N/A</v>
      </c>
      <c r="F537" s="44"/>
    </row>
    <row r="538">
      <c r="A538" s="41"/>
      <c r="B538" s="41"/>
      <c r="C538" s="42"/>
      <c r="D538" s="41"/>
      <c r="E538" s="43" t="str">
        <f>IFERROR(__xludf.DUMMYFUNCTION("REGEXEXTRACT(C538, """"""([^""""]+)"""""")"),"#N/A")</f>
        <v>#N/A</v>
      </c>
      <c r="F538" s="44"/>
    </row>
    <row r="539">
      <c r="A539" s="41"/>
      <c r="B539" s="41"/>
      <c r="C539" s="42"/>
      <c r="D539" s="41"/>
      <c r="E539" s="43" t="str">
        <f>IFERROR(__xludf.DUMMYFUNCTION("REGEXEXTRACT(C539, """"""([^""""]+)"""""")"),"#N/A")</f>
        <v>#N/A</v>
      </c>
      <c r="F539" s="44"/>
    </row>
    <row r="540">
      <c r="A540" s="41"/>
      <c r="B540" s="41"/>
      <c r="C540" s="42"/>
      <c r="D540" s="41"/>
      <c r="E540" s="43" t="str">
        <f>IFERROR(__xludf.DUMMYFUNCTION("REGEXEXTRACT(C540, """"""([^""""]+)"""""")"),"#N/A")</f>
        <v>#N/A</v>
      </c>
      <c r="F540" s="44"/>
    </row>
    <row r="541">
      <c r="A541" s="41"/>
      <c r="B541" s="41"/>
      <c r="C541" s="42"/>
      <c r="D541" s="41"/>
      <c r="E541" s="43" t="str">
        <f>IFERROR(__xludf.DUMMYFUNCTION("REGEXEXTRACT(C541, """"""([^""""]+)"""""")"),"#N/A")</f>
        <v>#N/A</v>
      </c>
      <c r="F541" s="44"/>
    </row>
    <row r="542">
      <c r="A542" s="41"/>
      <c r="B542" s="41"/>
      <c r="C542" s="42"/>
      <c r="D542" s="41"/>
      <c r="E542" s="43" t="str">
        <f>IFERROR(__xludf.DUMMYFUNCTION("REGEXEXTRACT(C542, """"""([^""""]+)"""""")"),"#N/A")</f>
        <v>#N/A</v>
      </c>
      <c r="F542" s="44"/>
    </row>
    <row r="543">
      <c r="A543" s="41"/>
      <c r="B543" s="41"/>
      <c r="C543" s="42"/>
      <c r="D543" s="41"/>
      <c r="E543" s="43" t="str">
        <f>IFERROR(__xludf.DUMMYFUNCTION("REGEXEXTRACT(C543, """"""([^""""]+)"""""")"),"#N/A")</f>
        <v>#N/A</v>
      </c>
      <c r="F543" s="44"/>
    </row>
    <row r="544">
      <c r="A544" s="41"/>
      <c r="B544" s="41"/>
      <c r="C544" s="42"/>
      <c r="D544" s="41"/>
      <c r="E544" s="43" t="str">
        <f>IFERROR(__xludf.DUMMYFUNCTION("REGEXEXTRACT(C544, """"""([^""""]+)"""""")"),"#N/A")</f>
        <v>#N/A</v>
      </c>
      <c r="F544" s="44"/>
    </row>
    <row r="545">
      <c r="A545" s="41"/>
      <c r="B545" s="41"/>
      <c r="C545" s="42"/>
      <c r="D545" s="41"/>
      <c r="E545" s="43" t="str">
        <f>IFERROR(__xludf.DUMMYFUNCTION("REGEXEXTRACT(C545, """"""([^""""]+)"""""")"),"#N/A")</f>
        <v>#N/A</v>
      </c>
      <c r="F545" s="44"/>
    </row>
    <row r="546">
      <c r="A546" s="41"/>
      <c r="B546" s="41"/>
      <c r="C546" s="42"/>
      <c r="D546" s="41"/>
      <c r="E546" s="43" t="str">
        <f>IFERROR(__xludf.DUMMYFUNCTION("REGEXEXTRACT(C546, """"""([^""""]+)"""""")"),"#N/A")</f>
        <v>#N/A</v>
      </c>
      <c r="F546" s="44"/>
    </row>
    <row r="547">
      <c r="A547" s="41"/>
      <c r="B547" s="41"/>
      <c r="C547" s="42"/>
      <c r="D547" s="41"/>
      <c r="E547" s="43" t="str">
        <f>IFERROR(__xludf.DUMMYFUNCTION("REGEXEXTRACT(C547, """"""([^""""]+)"""""")"),"#N/A")</f>
        <v>#N/A</v>
      </c>
      <c r="F547" s="44"/>
    </row>
    <row r="548">
      <c r="A548" s="41"/>
      <c r="B548" s="41"/>
      <c r="C548" s="42"/>
      <c r="D548" s="41"/>
      <c r="E548" s="43" t="str">
        <f>IFERROR(__xludf.DUMMYFUNCTION("REGEXEXTRACT(C548, """"""([^""""]+)"""""")"),"#N/A")</f>
        <v>#N/A</v>
      </c>
      <c r="F548" s="44"/>
    </row>
    <row r="549">
      <c r="A549" s="41"/>
      <c r="B549" s="41"/>
      <c r="C549" s="42"/>
      <c r="D549" s="41"/>
      <c r="E549" s="43" t="str">
        <f>IFERROR(__xludf.DUMMYFUNCTION("REGEXEXTRACT(C549, """"""([^""""]+)"""""")"),"#N/A")</f>
        <v>#N/A</v>
      </c>
      <c r="F549" s="44"/>
    </row>
    <row r="550">
      <c r="A550" s="41"/>
      <c r="B550" s="41"/>
      <c r="C550" s="42"/>
      <c r="D550" s="41"/>
      <c r="E550" s="43" t="str">
        <f>IFERROR(__xludf.DUMMYFUNCTION("REGEXEXTRACT(C550, """"""([^""""]+)"""""")"),"#N/A")</f>
        <v>#N/A</v>
      </c>
      <c r="F550" s="44"/>
    </row>
    <row r="551">
      <c r="A551" s="41"/>
      <c r="B551" s="41"/>
      <c r="C551" s="42"/>
      <c r="D551" s="41"/>
      <c r="E551" s="43" t="str">
        <f>IFERROR(__xludf.DUMMYFUNCTION("REGEXEXTRACT(C551, """"""([^""""]+)"""""")"),"#N/A")</f>
        <v>#N/A</v>
      </c>
      <c r="F551" s="44"/>
    </row>
    <row r="552">
      <c r="A552" s="41"/>
      <c r="B552" s="41"/>
      <c r="C552" s="42"/>
      <c r="D552" s="41"/>
      <c r="E552" s="43" t="str">
        <f>IFERROR(__xludf.DUMMYFUNCTION("REGEXEXTRACT(C552, """"""([^""""]+)"""""")"),"#N/A")</f>
        <v>#N/A</v>
      </c>
      <c r="F552" s="44"/>
    </row>
    <row r="553">
      <c r="A553" s="41"/>
      <c r="B553" s="41"/>
      <c r="C553" s="42"/>
      <c r="D553" s="41"/>
      <c r="E553" s="43" t="str">
        <f>IFERROR(__xludf.DUMMYFUNCTION("REGEXEXTRACT(C553, """"""([^""""]+)"""""")"),"#N/A")</f>
        <v>#N/A</v>
      </c>
      <c r="F553" s="44"/>
    </row>
    <row r="554">
      <c r="A554" s="41"/>
      <c r="B554" s="41"/>
      <c r="C554" s="42"/>
      <c r="D554" s="41"/>
      <c r="E554" s="43" t="str">
        <f>IFERROR(__xludf.DUMMYFUNCTION("REGEXEXTRACT(C554, """"""([^""""]+)"""""")"),"#N/A")</f>
        <v>#N/A</v>
      </c>
      <c r="F554" s="44"/>
    </row>
    <row r="555">
      <c r="A555" s="41"/>
      <c r="B555" s="41"/>
      <c r="C555" s="42"/>
      <c r="D555" s="41"/>
      <c r="E555" s="43" t="str">
        <f>IFERROR(__xludf.DUMMYFUNCTION("REGEXEXTRACT(C555, """"""([^""""]+)"""""")"),"#N/A")</f>
        <v>#N/A</v>
      </c>
      <c r="F555" s="44"/>
    </row>
    <row r="556">
      <c r="A556" s="41"/>
      <c r="B556" s="41"/>
      <c r="C556" s="42"/>
      <c r="D556" s="41"/>
      <c r="E556" s="43" t="str">
        <f>IFERROR(__xludf.DUMMYFUNCTION("REGEXEXTRACT(C556, """"""([^""""]+)"""""")"),"#N/A")</f>
        <v>#N/A</v>
      </c>
      <c r="F556" s="44"/>
    </row>
    <row r="557">
      <c r="A557" s="41"/>
      <c r="B557" s="41"/>
      <c r="C557" s="42"/>
      <c r="D557" s="41"/>
      <c r="E557" s="43" t="str">
        <f>IFERROR(__xludf.DUMMYFUNCTION("REGEXEXTRACT(C557, """"""([^""""]+)"""""")"),"#N/A")</f>
        <v>#N/A</v>
      </c>
      <c r="F557" s="44"/>
    </row>
    <row r="558">
      <c r="A558" s="41"/>
      <c r="B558" s="41"/>
      <c r="C558" s="42"/>
      <c r="D558" s="41"/>
      <c r="E558" s="43" t="str">
        <f>IFERROR(__xludf.DUMMYFUNCTION("REGEXEXTRACT(C558, """"""([^""""]+)"""""")"),"#N/A")</f>
        <v>#N/A</v>
      </c>
      <c r="F558" s="44"/>
    </row>
    <row r="559">
      <c r="A559" s="41"/>
      <c r="B559" s="41"/>
      <c r="C559" s="42"/>
      <c r="D559" s="41"/>
      <c r="E559" s="43" t="str">
        <f>IFERROR(__xludf.DUMMYFUNCTION("REGEXEXTRACT(C559, """"""([^""""]+)"""""")"),"#N/A")</f>
        <v>#N/A</v>
      </c>
      <c r="F559" s="44"/>
    </row>
    <row r="560">
      <c r="A560" s="41"/>
      <c r="B560" s="41"/>
      <c r="C560" s="42"/>
      <c r="D560" s="41"/>
      <c r="E560" s="43" t="str">
        <f>IFERROR(__xludf.DUMMYFUNCTION("REGEXEXTRACT(C560, """"""([^""""]+)"""""")"),"#N/A")</f>
        <v>#N/A</v>
      </c>
      <c r="F560" s="44"/>
    </row>
    <row r="561">
      <c r="A561" s="41"/>
      <c r="B561" s="41"/>
      <c r="C561" s="42"/>
      <c r="D561" s="41"/>
      <c r="E561" s="43" t="str">
        <f>IFERROR(__xludf.DUMMYFUNCTION("REGEXEXTRACT(C561, """"""([^""""]+)"""""")"),"#N/A")</f>
        <v>#N/A</v>
      </c>
      <c r="F561" s="44"/>
    </row>
    <row r="562">
      <c r="A562" s="41"/>
      <c r="B562" s="41"/>
      <c r="C562" s="42"/>
      <c r="D562" s="41"/>
      <c r="E562" s="43" t="str">
        <f>IFERROR(__xludf.DUMMYFUNCTION("REGEXEXTRACT(C562, """"""([^""""]+)"""""")"),"#N/A")</f>
        <v>#N/A</v>
      </c>
      <c r="F562" s="44"/>
    </row>
    <row r="563">
      <c r="A563" s="41"/>
      <c r="B563" s="41"/>
      <c r="C563" s="42"/>
      <c r="D563" s="41"/>
      <c r="E563" s="43" t="str">
        <f>IFERROR(__xludf.DUMMYFUNCTION("REGEXEXTRACT(C563, """"""([^""""]+)"""""")"),"#N/A")</f>
        <v>#N/A</v>
      </c>
      <c r="F563" s="44"/>
    </row>
    <row r="564">
      <c r="A564" s="41"/>
      <c r="B564" s="41"/>
      <c r="C564" s="42"/>
      <c r="D564" s="41"/>
      <c r="E564" s="43" t="str">
        <f>IFERROR(__xludf.DUMMYFUNCTION("REGEXEXTRACT(C564, """"""([^""""]+)"""""")"),"#N/A")</f>
        <v>#N/A</v>
      </c>
      <c r="F564" s="44"/>
    </row>
    <row r="565">
      <c r="A565" s="41"/>
      <c r="B565" s="41"/>
      <c r="C565" s="42"/>
      <c r="D565" s="41"/>
      <c r="E565" s="43" t="str">
        <f>IFERROR(__xludf.DUMMYFUNCTION("REGEXEXTRACT(C565, """"""([^""""]+)"""""")"),"#N/A")</f>
        <v>#N/A</v>
      </c>
      <c r="F565" s="44"/>
    </row>
    <row r="566">
      <c r="A566" s="41"/>
      <c r="B566" s="41"/>
      <c r="C566" s="42"/>
      <c r="D566" s="41"/>
      <c r="E566" s="43" t="str">
        <f>IFERROR(__xludf.DUMMYFUNCTION("REGEXEXTRACT(C566, """"""([^""""]+)"""""")"),"#N/A")</f>
        <v>#N/A</v>
      </c>
      <c r="F566" s="44"/>
    </row>
    <row r="567">
      <c r="A567" s="41"/>
      <c r="B567" s="41"/>
      <c r="C567" s="42"/>
      <c r="D567" s="41"/>
      <c r="E567" s="43" t="str">
        <f>IFERROR(__xludf.DUMMYFUNCTION("REGEXEXTRACT(C567, """"""([^""""]+)"""""")"),"#N/A")</f>
        <v>#N/A</v>
      </c>
      <c r="F567" s="44"/>
    </row>
    <row r="568">
      <c r="A568" s="41"/>
      <c r="B568" s="41"/>
      <c r="C568" s="42"/>
      <c r="D568" s="41"/>
      <c r="E568" s="43" t="str">
        <f>IFERROR(__xludf.DUMMYFUNCTION("REGEXEXTRACT(C568, """"""([^""""]+)"""""")"),"#N/A")</f>
        <v>#N/A</v>
      </c>
      <c r="F568" s="44"/>
    </row>
    <row r="569">
      <c r="A569" s="41"/>
      <c r="B569" s="41"/>
      <c r="C569" s="42"/>
      <c r="D569" s="41"/>
      <c r="E569" s="43" t="str">
        <f>IFERROR(__xludf.DUMMYFUNCTION("REGEXEXTRACT(C569, """"""([^""""]+)"""""")"),"#N/A")</f>
        <v>#N/A</v>
      </c>
      <c r="F569" s="44"/>
    </row>
    <row r="570">
      <c r="A570" s="41"/>
      <c r="B570" s="41"/>
      <c r="C570" s="42"/>
      <c r="D570" s="41"/>
      <c r="E570" s="43" t="str">
        <f>IFERROR(__xludf.DUMMYFUNCTION("REGEXEXTRACT(C570, """"""([^""""]+)"""""")"),"#N/A")</f>
        <v>#N/A</v>
      </c>
      <c r="F570" s="44"/>
    </row>
    <row r="571">
      <c r="A571" s="41"/>
      <c r="B571" s="41"/>
      <c r="C571" s="42"/>
      <c r="D571" s="41"/>
      <c r="E571" s="43" t="str">
        <f>IFERROR(__xludf.DUMMYFUNCTION("REGEXEXTRACT(C571, """"""([^""""]+)"""""")"),"#N/A")</f>
        <v>#N/A</v>
      </c>
      <c r="F571" s="44"/>
    </row>
    <row r="572">
      <c r="A572" s="41"/>
      <c r="B572" s="41"/>
      <c r="C572" s="42"/>
      <c r="D572" s="41"/>
      <c r="E572" s="43" t="str">
        <f>IFERROR(__xludf.DUMMYFUNCTION("REGEXEXTRACT(C572, """"""([^""""]+)"""""")"),"#N/A")</f>
        <v>#N/A</v>
      </c>
      <c r="F572" s="44"/>
    </row>
    <row r="573">
      <c r="A573" s="41"/>
      <c r="B573" s="41"/>
      <c r="C573" s="42"/>
      <c r="D573" s="41"/>
      <c r="E573" s="43" t="str">
        <f>IFERROR(__xludf.DUMMYFUNCTION("REGEXEXTRACT(C573, """"""([^""""]+)"""""")"),"#N/A")</f>
        <v>#N/A</v>
      </c>
      <c r="F573" s="44"/>
    </row>
    <row r="574">
      <c r="A574" s="41"/>
      <c r="B574" s="41"/>
      <c r="C574" s="42"/>
      <c r="D574" s="41"/>
      <c r="E574" s="43" t="str">
        <f>IFERROR(__xludf.DUMMYFUNCTION("REGEXEXTRACT(C574, """"""([^""""]+)"""""")"),"#N/A")</f>
        <v>#N/A</v>
      </c>
      <c r="F574" s="44"/>
    </row>
    <row r="575">
      <c r="A575" s="41"/>
      <c r="B575" s="41"/>
      <c r="C575" s="42"/>
      <c r="D575" s="41"/>
      <c r="E575" s="43" t="str">
        <f>IFERROR(__xludf.DUMMYFUNCTION("REGEXEXTRACT(C575, """"""([^""""]+)"""""")"),"#N/A")</f>
        <v>#N/A</v>
      </c>
      <c r="F575" s="44"/>
    </row>
    <row r="576">
      <c r="A576" s="41"/>
      <c r="B576" s="41"/>
      <c r="C576" s="42"/>
      <c r="D576" s="41"/>
      <c r="E576" s="43" t="str">
        <f>IFERROR(__xludf.DUMMYFUNCTION("REGEXEXTRACT(C576, """"""([^""""]+)"""""")"),"#N/A")</f>
        <v>#N/A</v>
      </c>
      <c r="F576" s="44"/>
    </row>
    <row r="577">
      <c r="A577" s="41"/>
      <c r="B577" s="41"/>
      <c r="C577" s="42"/>
      <c r="D577" s="41"/>
      <c r="E577" s="43" t="str">
        <f>IFERROR(__xludf.DUMMYFUNCTION("REGEXEXTRACT(C577, """"""([^""""]+)"""""")"),"#N/A")</f>
        <v>#N/A</v>
      </c>
      <c r="F577" s="44"/>
    </row>
    <row r="578">
      <c r="A578" s="41"/>
      <c r="B578" s="41"/>
      <c r="C578" s="42"/>
      <c r="D578" s="41"/>
      <c r="E578" s="43" t="str">
        <f>IFERROR(__xludf.DUMMYFUNCTION("REGEXEXTRACT(C578, """"""([^""""]+)"""""")"),"#N/A")</f>
        <v>#N/A</v>
      </c>
      <c r="F578" s="44"/>
    </row>
    <row r="579">
      <c r="A579" s="41"/>
      <c r="B579" s="41"/>
      <c r="C579" s="42"/>
      <c r="D579" s="41"/>
      <c r="E579" s="43" t="str">
        <f>IFERROR(__xludf.DUMMYFUNCTION("REGEXEXTRACT(C579, """"""([^""""]+)"""""")"),"#N/A")</f>
        <v>#N/A</v>
      </c>
      <c r="F579" s="44"/>
    </row>
    <row r="580">
      <c r="A580" s="41"/>
      <c r="B580" s="41"/>
      <c r="C580" s="42"/>
      <c r="D580" s="41"/>
      <c r="E580" s="43" t="str">
        <f>IFERROR(__xludf.DUMMYFUNCTION("REGEXEXTRACT(C580, """"""([^""""]+)"""""")"),"#N/A")</f>
        <v>#N/A</v>
      </c>
      <c r="F580" s="44"/>
    </row>
    <row r="581">
      <c r="A581" s="41"/>
      <c r="B581" s="41"/>
      <c r="C581" s="42"/>
      <c r="D581" s="41"/>
      <c r="E581" s="43" t="str">
        <f>IFERROR(__xludf.DUMMYFUNCTION("REGEXEXTRACT(C581, """"""([^""""]+)"""""")"),"#N/A")</f>
        <v>#N/A</v>
      </c>
      <c r="F581" s="44"/>
    </row>
    <row r="582">
      <c r="A582" s="41"/>
      <c r="B582" s="41"/>
      <c r="C582" s="42"/>
      <c r="D582" s="41"/>
      <c r="E582" s="43" t="str">
        <f>IFERROR(__xludf.DUMMYFUNCTION("REGEXEXTRACT(C582, """"""([^""""]+)"""""")"),"#N/A")</f>
        <v>#N/A</v>
      </c>
      <c r="F582" s="44"/>
    </row>
    <row r="583">
      <c r="A583" s="41"/>
      <c r="B583" s="41"/>
      <c r="C583" s="42"/>
      <c r="D583" s="41"/>
      <c r="E583" s="43" t="str">
        <f>IFERROR(__xludf.DUMMYFUNCTION("REGEXEXTRACT(C583, """"""([^""""]+)"""""")"),"#N/A")</f>
        <v>#N/A</v>
      </c>
      <c r="F583" s="44"/>
    </row>
    <row r="584">
      <c r="A584" s="41"/>
      <c r="B584" s="41"/>
      <c r="C584" s="42"/>
      <c r="D584" s="41"/>
      <c r="E584" s="43" t="str">
        <f>IFERROR(__xludf.DUMMYFUNCTION("REGEXEXTRACT(C584, """"""([^""""]+)"""""")"),"#N/A")</f>
        <v>#N/A</v>
      </c>
      <c r="F584" s="44"/>
    </row>
    <row r="585">
      <c r="A585" s="41"/>
      <c r="B585" s="41"/>
      <c r="C585" s="42"/>
      <c r="D585" s="41"/>
      <c r="E585" s="43" t="str">
        <f>IFERROR(__xludf.DUMMYFUNCTION("REGEXEXTRACT(C585, """"""([^""""]+)"""""")"),"#N/A")</f>
        <v>#N/A</v>
      </c>
      <c r="F585" s="44"/>
    </row>
    <row r="586">
      <c r="A586" s="41"/>
      <c r="B586" s="41"/>
      <c r="C586" s="42"/>
      <c r="D586" s="41"/>
      <c r="E586" s="43" t="str">
        <f>IFERROR(__xludf.DUMMYFUNCTION("REGEXEXTRACT(C586, """"""([^""""]+)"""""")"),"#N/A")</f>
        <v>#N/A</v>
      </c>
      <c r="F586" s="44"/>
    </row>
    <row r="587">
      <c r="A587" s="41"/>
      <c r="B587" s="41"/>
      <c r="C587" s="42"/>
      <c r="D587" s="41"/>
      <c r="E587" s="43" t="str">
        <f>IFERROR(__xludf.DUMMYFUNCTION("REGEXEXTRACT(C587, """"""([^""""]+)"""""")"),"#N/A")</f>
        <v>#N/A</v>
      </c>
      <c r="F587" s="44"/>
    </row>
    <row r="588">
      <c r="A588" s="41"/>
      <c r="B588" s="41"/>
      <c r="C588" s="42"/>
      <c r="D588" s="41"/>
      <c r="E588" s="43" t="str">
        <f>IFERROR(__xludf.DUMMYFUNCTION("REGEXEXTRACT(C588, """"""([^""""]+)"""""")"),"#N/A")</f>
        <v>#N/A</v>
      </c>
      <c r="F588" s="44"/>
    </row>
    <row r="589">
      <c r="A589" s="41"/>
      <c r="B589" s="41"/>
      <c r="C589" s="42"/>
      <c r="D589" s="41"/>
      <c r="E589" s="43" t="str">
        <f>IFERROR(__xludf.DUMMYFUNCTION("REGEXEXTRACT(C589, """"""([^""""]+)"""""")"),"#N/A")</f>
        <v>#N/A</v>
      </c>
      <c r="F589" s="44"/>
    </row>
    <row r="590">
      <c r="A590" s="41"/>
      <c r="B590" s="41"/>
      <c r="C590" s="42"/>
      <c r="D590" s="41"/>
      <c r="E590" s="43" t="str">
        <f>IFERROR(__xludf.DUMMYFUNCTION("REGEXEXTRACT(C590, """"""([^""""]+)"""""")"),"#N/A")</f>
        <v>#N/A</v>
      </c>
      <c r="F590" s="44"/>
    </row>
    <row r="591">
      <c r="A591" s="41"/>
      <c r="B591" s="41"/>
      <c r="C591" s="42"/>
      <c r="D591" s="41"/>
      <c r="E591" s="43" t="str">
        <f>IFERROR(__xludf.DUMMYFUNCTION("REGEXEXTRACT(C591, """"""([^""""]+)"""""")"),"#N/A")</f>
        <v>#N/A</v>
      </c>
      <c r="F591" s="44"/>
    </row>
    <row r="592">
      <c r="A592" s="41"/>
      <c r="B592" s="41"/>
      <c r="C592" s="42"/>
      <c r="D592" s="41"/>
      <c r="E592" s="43" t="str">
        <f>IFERROR(__xludf.DUMMYFUNCTION("REGEXEXTRACT(C592, """"""([^""""]+)"""""")"),"#N/A")</f>
        <v>#N/A</v>
      </c>
      <c r="F592" s="44"/>
    </row>
    <row r="593">
      <c r="A593" s="41"/>
      <c r="B593" s="41"/>
      <c r="C593" s="42"/>
      <c r="D593" s="41"/>
      <c r="E593" s="43" t="str">
        <f>IFERROR(__xludf.DUMMYFUNCTION("REGEXEXTRACT(C593, """"""([^""""]+)"""""")"),"#N/A")</f>
        <v>#N/A</v>
      </c>
      <c r="F593" s="44"/>
    </row>
    <row r="594">
      <c r="A594" s="41"/>
      <c r="B594" s="41"/>
      <c r="C594" s="42"/>
      <c r="D594" s="41"/>
      <c r="E594" s="43" t="str">
        <f>IFERROR(__xludf.DUMMYFUNCTION("REGEXEXTRACT(C594, """"""([^""""]+)"""""")"),"#N/A")</f>
        <v>#N/A</v>
      </c>
      <c r="F594" s="44"/>
    </row>
    <row r="595">
      <c r="A595" s="41"/>
      <c r="B595" s="41"/>
      <c r="C595" s="42"/>
      <c r="D595" s="41"/>
      <c r="E595" s="43" t="str">
        <f>IFERROR(__xludf.DUMMYFUNCTION("REGEXEXTRACT(C595, """"""([^""""]+)"""""")"),"#N/A")</f>
        <v>#N/A</v>
      </c>
      <c r="F595" s="44"/>
    </row>
    <row r="596">
      <c r="A596" s="41"/>
      <c r="B596" s="41"/>
      <c r="C596" s="42"/>
      <c r="D596" s="41"/>
      <c r="E596" s="43" t="str">
        <f>IFERROR(__xludf.DUMMYFUNCTION("REGEXEXTRACT(C596, """"""([^""""]+)"""""")"),"#N/A")</f>
        <v>#N/A</v>
      </c>
      <c r="F596" s="44"/>
    </row>
    <row r="597">
      <c r="A597" s="41"/>
      <c r="B597" s="41"/>
      <c r="C597" s="42"/>
      <c r="D597" s="41"/>
      <c r="E597" s="43" t="str">
        <f>IFERROR(__xludf.DUMMYFUNCTION("REGEXEXTRACT(C597, """"""([^""""]+)"""""")"),"#N/A")</f>
        <v>#N/A</v>
      </c>
      <c r="F597" s="44"/>
    </row>
    <row r="598">
      <c r="A598" s="41"/>
      <c r="B598" s="41"/>
      <c r="C598" s="42"/>
      <c r="D598" s="41"/>
      <c r="E598" s="43" t="str">
        <f>IFERROR(__xludf.DUMMYFUNCTION("REGEXEXTRACT(C598, """"""([^""""]+)"""""")"),"#N/A")</f>
        <v>#N/A</v>
      </c>
      <c r="F598" s="44"/>
    </row>
    <row r="599">
      <c r="A599" s="41"/>
      <c r="B599" s="41"/>
      <c r="C599" s="42"/>
      <c r="D599" s="41"/>
      <c r="E599" s="43" t="str">
        <f>IFERROR(__xludf.DUMMYFUNCTION("REGEXEXTRACT(C599, """"""([^""""]+)"""""")"),"#N/A")</f>
        <v>#N/A</v>
      </c>
      <c r="F599" s="44"/>
    </row>
    <row r="600">
      <c r="A600" s="41"/>
      <c r="B600" s="41"/>
      <c r="C600" s="42"/>
      <c r="D600" s="41"/>
      <c r="E600" s="43" t="str">
        <f>IFERROR(__xludf.DUMMYFUNCTION("REGEXEXTRACT(C600, """"""([^""""]+)"""""")"),"#N/A")</f>
        <v>#N/A</v>
      </c>
      <c r="F600" s="44"/>
    </row>
    <row r="601">
      <c r="A601" s="41"/>
      <c r="B601" s="41"/>
      <c r="C601" s="42"/>
      <c r="D601" s="41"/>
      <c r="E601" s="43" t="str">
        <f>IFERROR(__xludf.DUMMYFUNCTION("REGEXEXTRACT(C601, """"""([^""""]+)"""""")"),"#N/A")</f>
        <v>#N/A</v>
      </c>
      <c r="F601" s="44"/>
    </row>
    <row r="602">
      <c r="A602" s="41"/>
      <c r="B602" s="41"/>
      <c r="C602" s="42"/>
      <c r="D602" s="41"/>
      <c r="E602" s="43" t="str">
        <f>IFERROR(__xludf.DUMMYFUNCTION("REGEXEXTRACT(C602, """"""([^""""]+)"""""")"),"#N/A")</f>
        <v>#N/A</v>
      </c>
      <c r="F602" s="44"/>
    </row>
    <row r="603">
      <c r="A603" s="41"/>
      <c r="B603" s="41"/>
      <c r="C603" s="42"/>
      <c r="D603" s="41"/>
      <c r="E603" s="43" t="str">
        <f>IFERROR(__xludf.DUMMYFUNCTION("REGEXEXTRACT(C603, """"""([^""""]+)"""""")"),"#N/A")</f>
        <v>#N/A</v>
      </c>
      <c r="F603" s="44"/>
    </row>
    <row r="604">
      <c r="A604" s="41"/>
      <c r="B604" s="41"/>
      <c r="C604" s="42"/>
      <c r="D604" s="41"/>
      <c r="E604" s="43" t="str">
        <f>IFERROR(__xludf.DUMMYFUNCTION("REGEXEXTRACT(C604, """"""([^""""]+)"""""")"),"#N/A")</f>
        <v>#N/A</v>
      </c>
      <c r="F604" s="44"/>
    </row>
    <row r="605">
      <c r="A605" s="41"/>
      <c r="B605" s="41"/>
      <c r="C605" s="42"/>
      <c r="D605" s="41"/>
      <c r="E605" s="43" t="str">
        <f>IFERROR(__xludf.DUMMYFUNCTION("REGEXEXTRACT(C605, """"""([^""""]+)"""""")"),"#N/A")</f>
        <v>#N/A</v>
      </c>
      <c r="F605" s="44"/>
    </row>
    <row r="606">
      <c r="A606" s="41"/>
      <c r="B606" s="41"/>
      <c r="C606" s="42"/>
      <c r="D606" s="41"/>
      <c r="E606" s="43" t="str">
        <f>IFERROR(__xludf.DUMMYFUNCTION("REGEXEXTRACT(C606, """"""([^""""]+)"""""")"),"#N/A")</f>
        <v>#N/A</v>
      </c>
      <c r="F606" s="44"/>
    </row>
    <row r="607">
      <c r="A607" s="41"/>
      <c r="B607" s="41"/>
      <c r="C607" s="42"/>
      <c r="D607" s="41"/>
      <c r="E607" s="43" t="str">
        <f>IFERROR(__xludf.DUMMYFUNCTION("REGEXEXTRACT(C607, """"""([^""""]+)"""""")"),"#N/A")</f>
        <v>#N/A</v>
      </c>
      <c r="F607" s="44"/>
    </row>
    <row r="608">
      <c r="A608" s="41"/>
      <c r="B608" s="41"/>
      <c r="C608" s="42"/>
      <c r="D608" s="41"/>
      <c r="E608" s="43" t="str">
        <f>IFERROR(__xludf.DUMMYFUNCTION("REGEXEXTRACT(C608, """"""([^""""]+)"""""")"),"#N/A")</f>
        <v>#N/A</v>
      </c>
      <c r="F608" s="44"/>
    </row>
    <row r="609">
      <c r="A609" s="41"/>
      <c r="B609" s="41"/>
      <c r="C609" s="42"/>
      <c r="D609" s="41"/>
      <c r="E609" s="43" t="str">
        <f>IFERROR(__xludf.DUMMYFUNCTION("REGEXEXTRACT(C609, """"""([^""""]+)"""""")"),"#N/A")</f>
        <v>#N/A</v>
      </c>
      <c r="F609" s="44"/>
    </row>
    <row r="610">
      <c r="A610" s="41"/>
      <c r="B610" s="41"/>
      <c r="C610" s="42"/>
      <c r="D610" s="41"/>
      <c r="E610" s="43" t="str">
        <f>IFERROR(__xludf.DUMMYFUNCTION("REGEXEXTRACT(C610, """"""([^""""]+)"""""")"),"#N/A")</f>
        <v>#N/A</v>
      </c>
      <c r="F610" s="44"/>
    </row>
    <row r="611">
      <c r="A611" s="41"/>
      <c r="B611" s="41"/>
      <c r="C611" s="42"/>
      <c r="D611" s="41"/>
      <c r="E611" s="43" t="str">
        <f>IFERROR(__xludf.DUMMYFUNCTION("REGEXEXTRACT(C611, """"""([^""""]+)"""""")"),"#N/A")</f>
        <v>#N/A</v>
      </c>
      <c r="F611" s="44"/>
    </row>
    <row r="612">
      <c r="A612" s="41"/>
      <c r="B612" s="41"/>
      <c r="C612" s="42"/>
      <c r="D612" s="41"/>
      <c r="E612" s="43" t="str">
        <f>IFERROR(__xludf.DUMMYFUNCTION("REGEXEXTRACT(C612, """"""([^""""]+)"""""")"),"#N/A")</f>
        <v>#N/A</v>
      </c>
      <c r="F612" s="44"/>
    </row>
    <row r="613">
      <c r="A613" s="41"/>
      <c r="B613" s="41"/>
      <c r="C613" s="42"/>
      <c r="D613" s="41"/>
      <c r="E613" s="43" t="str">
        <f>IFERROR(__xludf.DUMMYFUNCTION("REGEXEXTRACT(C613, """"""([^""""]+)"""""")"),"#N/A")</f>
        <v>#N/A</v>
      </c>
      <c r="F613" s="44"/>
    </row>
    <row r="614">
      <c r="A614" s="41"/>
      <c r="B614" s="41"/>
      <c r="C614" s="42"/>
      <c r="D614" s="41"/>
      <c r="E614" s="43" t="str">
        <f>IFERROR(__xludf.DUMMYFUNCTION("REGEXEXTRACT(C614, """"""([^""""]+)"""""")"),"#N/A")</f>
        <v>#N/A</v>
      </c>
      <c r="F614" s="44"/>
    </row>
    <row r="615">
      <c r="A615" s="41"/>
      <c r="B615" s="41"/>
      <c r="C615" s="42"/>
      <c r="D615" s="41"/>
      <c r="E615" s="43" t="str">
        <f>IFERROR(__xludf.DUMMYFUNCTION("REGEXEXTRACT(C615, """"""([^""""]+)"""""")"),"#N/A")</f>
        <v>#N/A</v>
      </c>
      <c r="F615" s="44"/>
    </row>
    <row r="616">
      <c r="A616" s="41"/>
      <c r="B616" s="41"/>
      <c r="C616" s="42"/>
      <c r="D616" s="41"/>
      <c r="E616" s="43" t="str">
        <f>IFERROR(__xludf.DUMMYFUNCTION("REGEXEXTRACT(C616, """"""([^""""]+)"""""")"),"#N/A")</f>
        <v>#N/A</v>
      </c>
      <c r="F616" s="44"/>
    </row>
    <row r="617">
      <c r="A617" s="41"/>
      <c r="B617" s="41"/>
      <c r="C617" s="42"/>
      <c r="D617" s="41"/>
      <c r="E617" s="43" t="str">
        <f>IFERROR(__xludf.DUMMYFUNCTION("REGEXEXTRACT(C617, """"""([^""""]+)"""""")"),"#N/A")</f>
        <v>#N/A</v>
      </c>
      <c r="F617" s="44"/>
    </row>
    <row r="618">
      <c r="A618" s="41"/>
      <c r="B618" s="41"/>
      <c r="C618" s="42"/>
      <c r="D618" s="41"/>
      <c r="E618" s="43" t="str">
        <f>IFERROR(__xludf.DUMMYFUNCTION("REGEXEXTRACT(C618, """"""([^""""]+)"""""")"),"#N/A")</f>
        <v>#N/A</v>
      </c>
      <c r="F618" s="44"/>
    </row>
    <row r="619">
      <c r="A619" s="41"/>
      <c r="B619" s="41"/>
      <c r="C619" s="42"/>
      <c r="D619" s="41"/>
      <c r="E619" s="43" t="str">
        <f>IFERROR(__xludf.DUMMYFUNCTION("REGEXEXTRACT(C619, """"""([^""""]+)"""""")"),"#N/A")</f>
        <v>#N/A</v>
      </c>
      <c r="F619" s="44"/>
    </row>
    <row r="620">
      <c r="A620" s="41"/>
      <c r="B620" s="41"/>
      <c r="C620" s="42"/>
      <c r="D620" s="41"/>
      <c r="E620" s="43" t="str">
        <f>IFERROR(__xludf.DUMMYFUNCTION("REGEXEXTRACT(C620, """"""([^""""]+)"""""")"),"#N/A")</f>
        <v>#N/A</v>
      </c>
      <c r="F620" s="44"/>
    </row>
    <row r="621">
      <c r="A621" s="41"/>
      <c r="B621" s="41"/>
      <c r="C621" s="42"/>
      <c r="D621" s="41"/>
      <c r="E621" s="43" t="str">
        <f>IFERROR(__xludf.DUMMYFUNCTION("REGEXEXTRACT(C621, """"""([^""""]+)"""""")"),"#N/A")</f>
        <v>#N/A</v>
      </c>
      <c r="F621" s="44"/>
    </row>
    <row r="622">
      <c r="A622" s="41"/>
      <c r="B622" s="41"/>
      <c r="C622" s="42"/>
      <c r="D622" s="41"/>
      <c r="E622" s="43" t="str">
        <f>IFERROR(__xludf.DUMMYFUNCTION("REGEXEXTRACT(C622, """"""([^""""]+)"""""")"),"#N/A")</f>
        <v>#N/A</v>
      </c>
      <c r="F622" s="44"/>
    </row>
    <row r="623">
      <c r="A623" s="41"/>
      <c r="B623" s="41"/>
      <c r="C623" s="42"/>
      <c r="D623" s="41"/>
      <c r="E623" s="43" t="str">
        <f>IFERROR(__xludf.DUMMYFUNCTION("REGEXEXTRACT(C623, """"""([^""""]+)"""""")"),"#N/A")</f>
        <v>#N/A</v>
      </c>
      <c r="F623" s="44"/>
    </row>
    <row r="624">
      <c r="A624" s="41"/>
      <c r="B624" s="41"/>
      <c r="C624" s="42"/>
      <c r="D624" s="41"/>
      <c r="E624" s="43" t="str">
        <f>IFERROR(__xludf.DUMMYFUNCTION("REGEXEXTRACT(C624, """"""([^""""]+)"""""")"),"#N/A")</f>
        <v>#N/A</v>
      </c>
      <c r="F624" s="44"/>
    </row>
    <row r="625">
      <c r="A625" s="41"/>
      <c r="B625" s="41"/>
      <c r="C625" s="42"/>
      <c r="D625" s="41"/>
      <c r="E625" s="43" t="str">
        <f>IFERROR(__xludf.DUMMYFUNCTION("REGEXEXTRACT(C625, """"""([^""""]+)"""""")"),"#N/A")</f>
        <v>#N/A</v>
      </c>
      <c r="F625" s="44"/>
    </row>
    <row r="626">
      <c r="A626" s="41"/>
      <c r="B626" s="41"/>
      <c r="C626" s="42"/>
      <c r="D626" s="41"/>
      <c r="E626" s="43" t="str">
        <f>IFERROR(__xludf.DUMMYFUNCTION("REGEXEXTRACT(C626, """"""([^""""]+)"""""")"),"#N/A")</f>
        <v>#N/A</v>
      </c>
      <c r="F626" s="44"/>
    </row>
    <row r="627">
      <c r="A627" s="41"/>
      <c r="B627" s="41"/>
      <c r="C627" s="42"/>
      <c r="D627" s="41"/>
      <c r="E627" s="43" t="str">
        <f>IFERROR(__xludf.DUMMYFUNCTION("REGEXEXTRACT(C627, """"""([^""""]+)"""""")"),"#N/A")</f>
        <v>#N/A</v>
      </c>
      <c r="F627" s="44"/>
    </row>
    <row r="628">
      <c r="A628" s="41"/>
      <c r="B628" s="41"/>
      <c r="C628" s="42"/>
      <c r="D628" s="41"/>
      <c r="E628" s="43" t="str">
        <f>IFERROR(__xludf.DUMMYFUNCTION("REGEXEXTRACT(C628, """"""([^""""]+)"""""")"),"#N/A")</f>
        <v>#N/A</v>
      </c>
      <c r="F628" s="44"/>
    </row>
    <row r="629">
      <c r="A629" s="41"/>
      <c r="B629" s="41"/>
      <c r="C629" s="42"/>
      <c r="D629" s="41"/>
      <c r="E629" s="43" t="str">
        <f>IFERROR(__xludf.DUMMYFUNCTION("REGEXEXTRACT(C629, """"""([^""""]+)"""""")"),"#N/A")</f>
        <v>#N/A</v>
      </c>
      <c r="F629" s="44"/>
    </row>
    <row r="630">
      <c r="A630" s="41"/>
      <c r="B630" s="41"/>
      <c r="C630" s="42"/>
      <c r="D630" s="41"/>
      <c r="E630" s="43" t="str">
        <f>IFERROR(__xludf.DUMMYFUNCTION("REGEXEXTRACT(C630, """"""([^""""]+)"""""")"),"#N/A")</f>
        <v>#N/A</v>
      </c>
      <c r="F630" s="44"/>
    </row>
    <row r="631">
      <c r="A631" s="41"/>
      <c r="B631" s="41"/>
      <c r="C631" s="42"/>
      <c r="D631" s="41"/>
      <c r="E631" s="43" t="str">
        <f>IFERROR(__xludf.DUMMYFUNCTION("REGEXEXTRACT(C631, """"""([^""""]+)"""""")"),"#N/A")</f>
        <v>#N/A</v>
      </c>
      <c r="F631" s="44"/>
    </row>
    <row r="632">
      <c r="A632" s="41"/>
      <c r="B632" s="41"/>
      <c r="C632" s="42"/>
      <c r="D632" s="41"/>
      <c r="E632" s="43" t="str">
        <f>IFERROR(__xludf.DUMMYFUNCTION("REGEXEXTRACT(C632, """"""([^""""]+)"""""")"),"#N/A")</f>
        <v>#N/A</v>
      </c>
      <c r="F632" s="44"/>
    </row>
    <row r="633">
      <c r="A633" s="41"/>
      <c r="B633" s="41"/>
      <c r="C633" s="42"/>
      <c r="D633" s="41"/>
      <c r="E633" s="43" t="str">
        <f>IFERROR(__xludf.DUMMYFUNCTION("REGEXEXTRACT(C633, """"""([^""""]+)"""""")"),"#N/A")</f>
        <v>#N/A</v>
      </c>
      <c r="F633" s="44"/>
    </row>
    <row r="634">
      <c r="A634" s="41"/>
      <c r="B634" s="41"/>
      <c r="C634" s="42"/>
      <c r="D634" s="41"/>
      <c r="E634" s="43" t="str">
        <f>IFERROR(__xludf.DUMMYFUNCTION("REGEXEXTRACT(C634, """"""([^""""]+)"""""")"),"#N/A")</f>
        <v>#N/A</v>
      </c>
      <c r="F634" s="44"/>
    </row>
    <row r="635">
      <c r="A635" s="41"/>
      <c r="B635" s="41"/>
      <c r="C635" s="42"/>
      <c r="D635" s="41"/>
      <c r="E635" s="43" t="str">
        <f>IFERROR(__xludf.DUMMYFUNCTION("REGEXEXTRACT(C635, """"""([^""""]+)"""""")"),"#N/A")</f>
        <v>#N/A</v>
      </c>
      <c r="F635" s="44"/>
    </row>
    <row r="636">
      <c r="A636" s="41"/>
      <c r="B636" s="41"/>
      <c r="C636" s="42"/>
      <c r="D636" s="41"/>
      <c r="E636" s="43" t="str">
        <f>IFERROR(__xludf.DUMMYFUNCTION("REGEXEXTRACT(C636, """"""([^""""]+)"""""")"),"#N/A")</f>
        <v>#N/A</v>
      </c>
      <c r="F636" s="44"/>
    </row>
    <row r="637">
      <c r="A637" s="41"/>
      <c r="B637" s="41"/>
      <c r="C637" s="42"/>
      <c r="D637" s="41"/>
      <c r="E637" s="43" t="str">
        <f>IFERROR(__xludf.DUMMYFUNCTION("REGEXEXTRACT(C637, """"""([^""""]+)"""""")"),"#N/A")</f>
        <v>#N/A</v>
      </c>
      <c r="F637" s="44"/>
    </row>
    <row r="638">
      <c r="A638" s="41"/>
      <c r="B638" s="41"/>
      <c r="C638" s="42"/>
      <c r="D638" s="41"/>
      <c r="E638" s="43" t="str">
        <f>IFERROR(__xludf.DUMMYFUNCTION("REGEXEXTRACT(C638, """"""([^""""]+)"""""")"),"#N/A")</f>
        <v>#N/A</v>
      </c>
      <c r="F638" s="44"/>
    </row>
    <row r="639">
      <c r="A639" s="41"/>
      <c r="B639" s="41"/>
      <c r="C639" s="42"/>
      <c r="D639" s="41"/>
      <c r="E639" s="43" t="str">
        <f>IFERROR(__xludf.DUMMYFUNCTION("REGEXEXTRACT(C639, """"""([^""""]+)"""""")"),"#N/A")</f>
        <v>#N/A</v>
      </c>
      <c r="F639" s="44"/>
    </row>
    <row r="640">
      <c r="A640" s="41"/>
      <c r="B640" s="41"/>
      <c r="C640" s="42"/>
      <c r="D640" s="41"/>
      <c r="E640" s="43" t="str">
        <f>IFERROR(__xludf.DUMMYFUNCTION("REGEXEXTRACT(C640, """"""([^""""]+)"""""")"),"#N/A")</f>
        <v>#N/A</v>
      </c>
      <c r="F640" s="44"/>
    </row>
    <row r="641">
      <c r="A641" s="41"/>
      <c r="B641" s="41"/>
      <c r="C641" s="42"/>
      <c r="D641" s="41"/>
      <c r="E641" s="43" t="str">
        <f>IFERROR(__xludf.DUMMYFUNCTION("REGEXEXTRACT(C641, """"""([^""""]+)"""""")"),"#N/A")</f>
        <v>#N/A</v>
      </c>
      <c r="F641" s="44"/>
    </row>
    <row r="642">
      <c r="A642" s="41"/>
      <c r="B642" s="41"/>
      <c r="C642" s="42"/>
      <c r="D642" s="41"/>
      <c r="E642" s="43" t="str">
        <f>IFERROR(__xludf.DUMMYFUNCTION("REGEXEXTRACT(C642, """"""([^""""]+)"""""")"),"#N/A")</f>
        <v>#N/A</v>
      </c>
      <c r="F642" s="44"/>
    </row>
    <row r="643">
      <c r="A643" s="41"/>
      <c r="B643" s="41"/>
      <c r="C643" s="42"/>
      <c r="D643" s="41"/>
      <c r="E643" s="43" t="str">
        <f>IFERROR(__xludf.DUMMYFUNCTION("REGEXEXTRACT(C643, """"""([^""""]+)"""""")"),"#N/A")</f>
        <v>#N/A</v>
      </c>
      <c r="F643" s="44"/>
    </row>
    <row r="644">
      <c r="A644" s="41"/>
      <c r="B644" s="41"/>
      <c r="C644" s="42"/>
      <c r="D644" s="41"/>
      <c r="E644" s="43" t="str">
        <f>IFERROR(__xludf.DUMMYFUNCTION("REGEXEXTRACT(C644, """"""([^""""]+)"""""")"),"#N/A")</f>
        <v>#N/A</v>
      </c>
      <c r="F644" s="44"/>
    </row>
    <row r="645">
      <c r="A645" s="41"/>
      <c r="B645" s="41"/>
      <c r="C645" s="42"/>
      <c r="D645" s="41"/>
      <c r="E645" s="43" t="str">
        <f>IFERROR(__xludf.DUMMYFUNCTION("REGEXEXTRACT(C645, """"""([^""""]+)"""""")"),"#N/A")</f>
        <v>#N/A</v>
      </c>
      <c r="F645" s="44"/>
    </row>
    <row r="646">
      <c r="A646" s="41"/>
      <c r="B646" s="41"/>
      <c r="C646" s="42"/>
      <c r="D646" s="41"/>
      <c r="E646" s="43" t="str">
        <f>IFERROR(__xludf.DUMMYFUNCTION("REGEXEXTRACT(C646, """"""([^""""]+)"""""")"),"#N/A")</f>
        <v>#N/A</v>
      </c>
      <c r="F646" s="44"/>
    </row>
    <row r="647">
      <c r="A647" s="41"/>
      <c r="B647" s="41"/>
      <c r="C647" s="42"/>
      <c r="D647" s="41"/>
      <c r="E647" s="43" t="str">
        <f>IFERROR(__xludf.DUMMYFUNCTION("REGEXEXTRACT(C647, """"""([^""""]+)"""""")"),"#N/A")</f>
        <v>#N/A</v>
      </c>
      <c r="F647" s="44"/>
    </row>
    <row r="648">
      <c r="A648" s="41"/>
      <c r="B648" s="41"/>
      <c r="C648" s="42"/>
      <c r="D648" s="41"/>
      <c r="E648" s="43" t="str">
        <f>IFERROR(__xludf.DUMMYFUNCTION("REGEXEXTRACT(C648, """"""([^""""]+)"""""")"),"#N/A")</f>
        <v>#N/A</v>
      </c>
      <c r="F648" s="44"/>
    </row>
    <row r="649">
      <c r="A649" s="41"/>
      <c r="B649" s="41"/>
      <c r="C649" s="42"/>
      <c r="D649" s="41"/>
      <c r="E649" s="43" t="str">
        <f>IFERROR(__xludf.DUMMYFUNCTION("REGEXEXTRACT(C649, """"""([^""""]+)"""""")"),"#N/A")</f>
        <v>#N/A</v>
      </c>
      <c r="F649" s="44"/>
    </row>
    <row r="650">
      <c r="A650" s="41"/>
      <c r="B650" s="41"/>
      <c r="C650" s="42"/>
      <c r="D650" s="41"/>
      <c r="E650" s="43" t="str">
        <f>IFERROR(__xludf.DUMMYFUNCTION("REGEXEXTRACT(C650, """"""([^""""]+)"""""")"),"#N/A")</f>
        <v>#N/A</v>
      </c>
      <c r="F650" s="44"/>
    </row>
    <row r="651">
      <c r="A651" s="41"/>
      <c r="B651" s="41"/>
      <c r="C651" s="42"/>
      <c r="D651" s="41"/>
      <c r="E651" s="43" t="str">
        <f>IFERROR(__xludf.DUMMYFUNCTION("REGEXEXTRACT(C651, """"""([^""""]+)"""""")"),"#N/A")</f>
        <v>#N/A</v>
      </c>
      <c r="F651" s="44"/>
    </row>
    <row r="652">
      <c r="A652" s="41"/>
      <c r="B652" s="41"/>
      <c r="C652" s="42"/>
      <c r="D652" s="41"/>
      <c r="E652" s="43" t="str">
        <f>IFERROR(__xludf.DUMMYFUNCTION("REGEXEXTRACT(C652, """"""([^""""]+)"""""")"),"#N/A")</f>
        <v>#N/A</v>
      </c>
      <c r="F652" s="44"/>
    </row>
    <row r="653">
      <c r="A653" s="41"/>
      <c r="B653" s="41"/>
      <c r="C653" s="42"/>
      <c r="D653" s="41"/>
      <c r="E653" s="43" t="str">
        <f>IFERROR(__xludf.DUMMYFUNCTION("REGEXEXTRACT(C653, """"""([^""""]+)"""""")"),"#N/A")</f>
        <v>#N/A</v>
      </c>
      <c r="F653" s="44"/>
    </row>
    <row r="654">
      <c r="A654" s="41"/>
      <c r="B654" s="41"/>
      <c r="C654" s="42"/>
      <c r="D654" s="41"/>
      <c r="E654" s="43" t="str">
        <f>IFERROR(__xludf.DUMMYFUNCTION("REGEXEXTRACT(C654, """"""([^""""]+)"""""")"),"#N/A")</f>
        <v>#N/A</v>
      </c>
      <c r="F654" s="44"/>
    </row>
    <row r="655">
      <c r="A655" s="41"/>
      <c r="B655" s="41"/>
      <c r="C655" s="42"/>
      <c r="D655" s="41"/>
      <c r="E655" s="43" t="str">
        <f>IFERROR(__xludf.DUMMYFUNCTION("REGEXEXTRACT(C655, """"""([^""""]+)"""""")"),"#N/A")</f>
        <v>#N/A</v>
      </c>
      <c r="F655" s="44"/>
    </row>
    <row r="656">
      <c r="A656" s="41"/>
      <c r="B656" s="41"/>
      <c r="C656" s="42"/>
      <c r="D656" s="41"/>
      <c r="E656" s="43" t="str">
        <f>IFERROR(__xludf.DUMMYFUNCTION("REGEXEXTRACT(C656, """"""([^""""]+)"""""")"),"#N/A")</f>
        <v>#N/A</v>
      </c>
      <c r="F656" s="44"/>
    </row>
    <row r="657">
      <c r="A657" s="41"/>
      <c r="B657" s="41"/>
      <c r="C657" s="42"/>
      <c r="D657" s="41"/>
      <c r="E657" s="43" t="str">
        <f>IFERROR(__xludf.DUMMYFUNCTION("REGEXEXTRACT(C657, """"""([^""""]+)"""""")"),"#N/A")</f>
        <v>#N/A</v>
      </c>
      <c r="F657" s="44"/>
    </row>
    <row r="658">
      <c r="A658" s="41"/>
      <c r="B658" s="41"/>
      <c r="C658" s="42"/>
      <c r="D658" s="41"/>
      <c r="E658" s="43" t="str">
        <f>IFERROR(__xludf.DUMMYFUNCTION("REGEXEXTRACT(C658, """"""([^""""]+)"""""")"),"#N/A")</f>
        <v>#N/A</v>
      </c>
      <c r="F658" s="44"/>
    </row>
    <row r="659">
      <c r="A659" s="41"/>
      <c r="B659" s="41"/>
      <c r="C659" s="42"/>
      <c r="D659" s="41"/>
      <c r="E659" s="43" t="str">
        <f>IFERROR(__xludf.DUMMYFUNCTION("REGEXEXTRACT(C659, """"""([^""""]+)"""""")"),"#N/A")</f>
        <v>#N/A</v>
      </c>
      <c r="F659" s="44"/>
    </row>
    <row r="660">
      <c r="A660" s="41"/>
      <c r="B660" s="41"/>
      <c r="C660" s="42"/>
      <c r="D660" s="41"/>
      <c r="E660" s="43" t="str">
        <f>IFERROR(__xludf.DUMMYFUNCTION("REGEXEXTRACT(C660, """"""([^""""]+)"""""")"),"#N/A")</f>
        <v>#N/A</v>
      </c>
      <c r="F660" s="44"/>
    </row>
    <row r="661">
      <c r="A661" s="41"/>
      <c r="B661" s="41"/>
      <c r="C661" s="42"/>
      <c r="D661" s="41"/>
      <c r="E661" s="43" t="str">
        <f>IFERROR(__xludf.DUMMYFUNCTION("REGEXEXTRACT(C661, """"""([^""""]+)"""""")"),"#N/A")</f>
        <v>#N/A</v>
      </c>
      <c r="F661" s="44"/>
    </row>
    <row r="662">
      <c r="A662" s="41"/>
      <c r="B662" s="41"/>
      <c r="C662" s="42"/>
      <c r="D662" s="41"/>
      <c r="E662" s="43" t="str">
        <f>IFERROR(__xludf.DUMMYFUNCTION("REGEXEXTRACT(C662, """"""([^""""]+)"""""")"),"#N/A")</f>
        <v>#N/A</v>
      </c>
      <c r="F662" s="44"/>
    </row>
    <row r="663">
      <c r="A663" s="41"/>
      <c r="B663" s="41"/>
      <c r="C663" s="42"/>
      <c r="D663" s="41"/>
      <c r="E663" s="43" t="str">
        <f>IFERROR(__xludf.DUMMYFUNCTION("REGEXEXTRACT(C663, """"""([^""""]+)"""""")"),"#N/A")</f>
        <v>#N/A</v>
      </c>
      <c r="F663" s="44"/>
    </row>
    <row r="664">
      <c r="A664" s="41"/>
      <c r="B664" s="41"/>
      <c r="C664" s="42"/>
      <c r="D664" s="41"/>
      <c r="E664" s="43" t="str">
        <f>IFERROR(__xludf.DUMMYFUNCTION("REGEXEXTRACT(C664, """"""([^""""]+)"""""")"),"#N/A")</f>
        <v>#N/A</v>
      </c>
      <c r="F664" s="44"/>
    </row>
    <row r="665">
      <c r="A665" s="41"/>
      <c r="B665" s="41"/>
      <c r="C665" s="42"/>
      <c r="D665" s="41"/>
      <c r="E665" s="43" t="str">
        <f>IFERROR(__xludf.DUMMYFUNCTION("REGEXEXTRACT(C665, """"""([^""""]+)"""""")"),"#N/A")</f>
        <v>#N/A</v>
      </c>
      <c r="F665" s="44"/>
    </row>
    <row r="666">
      <c r="A666" s="41"/>
      <c r="B666" s="41"/>
      <c r="C666" s="42"/>
      <c r="D666" s="41"/>
      <c r="E666" s="43" t="str">
        <f>IFERROR(__xludf.DUMMYFUNCTION("REGEXEXTRACT(C666, """"""([^""""]+)"""""")"),"#N/A")</f>
        <v>#N/A</v>
      </c>
      <c r="F666" s="44"/>
    </row>
    <row r="667">
      <c r="A667" s="41"/>
      <c r="B667" s="41"/>
      <c r="C667" s="42"/>
      <c r="D667" s="41"/>
      <c r="E667" s="43" t="str">
        <f>IFERROR(__xludf.DUMMYFUNCTION("REGEXEXTRACT(C667, """"""([^""""]+)"""""")"),"#N/A")</f>
        <v>#N/A</v>
      </c>
      <c r="F667" s="44"/>
    </row>
    <row r="668">
      <c r="A668" s="41"/>
      <c r="B668" s="41"/>
      <c r="C668" s="42"/>
      <c r="D668" s="41"/>
      <c r="E668" s="43" t="str">
        <f>IFERROR(__xludf.DUMMYFUNCTION("REGEXEXTRACT(C668, """"""([^""""]+)"""""")"),"#N/A")</f>
        <v>#N/A</v>
      </c>
      <c r="F668" s="44"/>
    </row>
    <row r="669">
      <c r="A669" s="41"/>
      <c r="B669" s="41"/>
      <c r="C669" s="42"/>
      <c r="D669" s="41"/>
      <c r="E669" s="43" t="str">
        <f>IFERROR(__xludf.DUMMYFUNCTION("REGEXEXTRACT(C669, """"""([^""""]+)"""""")"),"#N/A")</f>
        <v>#N/A</v>
      </c>
      <c r="F669" s="44"/>
    </row>
    <row r="670">
      <c r="A670" s="41"/>
      <c r="B670" s="41"/>
      <c r="C670" s="42"/>
      <c r="D670" s="41"/>
      <c r="E670" s="43" t="str">
        <f>IFERROR(__xludf.DUMMYFUNCTION("REGEXEXTRACT(C670, """"""([^""""]+)"""""")"),"#N/A")</f>
        <v>#N/A</v>
      </c>
      <c r="F670" s="44"/>
    </row>
    <row r="671">
      <c r="A671" s="41"/>
      <c r="B671" s="41"/>
      <c r="C671" s="42"/>
      <c r="D671" s="41"/>
      <c r="E671" s="43" t="str">
        <f>IFERROR(__xludf.DUMMYFUNCTION("REGEXEXTRACT(C671, """"""([^""""]+)"""""")"),"#N/A")</f>
        <v>#N/A</v>
      </c>
      <c r="F671" s="44"/>
    </row>
    <row r="672">
      <c r="A672" s="41"/>
      <c r="B672" s="41"/>
      <c r="C672" s="42"/>
      <c r="D672" s="41"/>
      <c r="E672" s="43" t="str">
        <f>IFERROR(__xludf.DUMMYFUNCTION("REGEXEXTRACT(C672, """"""([^""""]+)"""""")"),"#N/A")</f>
        <v>#N/A</v>
      </c>
      <c r="F672" s="44"/>
    </row>
    <row r="673">
      <c r="A673" s="41"/>
      <c r="B673" s="41"/>
      <c r="C673" s="42"/>
      <c r="D673" s="41"/>
      <c r="E673" s="43" t="str">
        <f>IFERROR(__xludf.DUMMYFUNCTION("REGEXEXTRACT(C673, """"""([^""""]+)"""""")"),"#N/A")</f>
        <v>#N/A</v>
      </c>
      <c r="F673" s="44"/>
    </row>
    <row r="674">
      <c r="A674" s="41"/>
      <c r="B674" s="41"/>
      <c r="C674" s="42"/>
      <c r="D674" s="41"/>
      <c r="E674" s="43" t="str">
        <f>IFERROR(__xludf.DUMMYFUNCTION("REGEXEXTRACT(C674, """"""([^""""]+)"""""")"),"#N/A")</f>
        <v>#N/A</v>
      </c>
      <c r="F674" s="44"/>
    </row>
    <row r="675">
      <c r="A675" s="41"/>
      <c r="B675" s="41"/>
      <c r="C675" s="42"/>
      <c r="D675" s="41"/>
      <c r="E675" s="43" t="str">
        <f>IFERROR(__xludf.DUMMYFUNCTION("REGEXEXTRACT(C675, """"""([^""""]+)"""""")"),"#N/A")</f>
        <v>#N/A</v>
      </c>
      <c r="F675" s="44"/>
    </row>
    <row r="676">
      <c r="A676" s="41"/>
      <c r="B676" s="41"/>
      <c r="C676" s="42"/>
      <c r="D676" s="41"/>
      <c r="E676" s="43" t="str">
        <f>IFERROR(__xludf.DUMMYFUNCTION("REGEXEXTRACT(C676, """"""([^""""]+)"""""")"),"#N/A")</f>
        <v>#N/A</v>
      </c>
      <c r="F676" s="44"/>
    </row>
    <row r="677">
      <c r="A677" s="41"/>
      <c r="B677" s="41"/>
      <c r="C677" s="42"/>
      <c r="D677" s="41"/>
      <c r="E677" s="43" t="str">
        <f>IFERROR(__xludf.DUMMYFUNCTION("REGEXEXTRACT(C677, """"""([^""""]+)"""""")"),"#N/A")</f>
        <v>#N/A</v>
      </c>
      <c r="F677" s="44"/>
    </row>
    <row r="678">
      <c r="A678" s="41"/>
      <c r="B678" s="41"/>
      <c r="C678" s="42"/>
      <c r="D678" s="41"/>
      <c r="E678" s="43" t="str">
        <f>IFERROR(__xludf.DUMMYFUNCTION("REGEXEXTRACT(C678, """"""([^""""]+)"""""")"),"#N/A")</f>
        <v>#N/A</v>
      </c>
      <c r="F678" s="44"/>
    </row>
    <row r="679">
      <c r="A679" s="41"/>
      <c r="B679" s="41"/>
      <c r="C679" s="42"/>
      <c r="D679" s="41"/>
      <c r="E679" s="43" t="str">
        <f>IFERROR(__xludf.DUMMYFUNCTION("REGEXEXTRACT(C679, """"""([^""""]+)"""""")"),"#N/A")</f>
        <v>#N/A</v>
      </c>
      <c r="F679" s="44"/>
    </row>
    <row r="680">
      <c r="A680" s="41"/>
      <c r="B680" s="41"/>
      <c r="C680" s="42"/>
      <c r="D680" s="41"/>
      <c r="E680" s="43" t="str">
        <f>IFERROR(__xludf.DUMMYFUNCTION("REGEXEXTRACT(C680, """"""([^""""]+)"""""")"),"#N/A")</f>
        <v>#N/A</v>
      </c>
      <c r="F680" s="44"/>
    </row>
    <row r="681">
      <c r="A681" s="41"/>
      <c r="B681" s="41"/>
      <c r="C681" s="42"/>
      <c r="D681" s="41"/>
      <c r="E681" s="43" t="str">
        <f>IFERROR(__xludf.DUMMYFUNCTION("REGEXEXTRACT(C681, """"""([^""""]+)"""""")"),"#N/A")</f>
        <v>#N/A</v>
      </c>
      <c r="F681" s="44"/>
    </row>
    <row r="682">
      <c r="A682" s="41"/>
      <c r="B682" s="41"/>
      <c r="C682" s="42"/>
      <c r="D682" s="41"/>
      <c r="E682" s="43" t="str">
        <f>IFERROR(__xludf.DUMMYFUNCTION("REGEXEXTRACT(C682, """"""([^""""]+)"""""")"),"#N/A")</f>
        <v>#N/A</v>
      </c>
      <c r="F682" s="44"/>
    </row>
    <row r="683">
      <c r="A683" s="41"/>
      <c r="B683" s="41"/>
      <c r="C683" s="42"/>
      <c r="D683" s="41"/>
      <c r="E683" s="43" t="str">
        <f>IFERROR(__xludf.DUMMYFUNCTION("REGEXEXTRACT(C683, """"""([^""""]+)"""""")"),"#N/A")</f>
        <v>#N/A</v>
      </c>
      <c r="F683" s="44"/>
    </row>
    <row r="684">
      <c r="A684" s="41"/>
      <c r="B684" s="41"/>
      <c r="C684" s="42"/>
      <c r="D684" s="41"/>
      <c r="E684" s="43" t="str">
        <f>IFERROR(__xludf.DUMMYFUNCTION("REGEXEXTRACT(C684, """"""([^""""]+)"""""")"),"#N/A")</f>
        <v>#N/A</v>
      </c>
      <c r="F684" s="44"/>
    </row>
    <row r="685">
      <c r="A685" s="41"/>
      <c r="B685" s="41"/>
      <c r="C685" s="42"/>
      <c r="D685" s="41"/>
      <c r="E685" s="43" t="str">
        <f>IFERROR(__xludf.DUMMYFUNCTION("REGEXEXTRACT(C685, """"""([^""""]+)"""""")"),"#N/A")</f>
        <v>#N/A</v>
      </c>
      <c r="F685" s="44"/>
    </row>
    <row r="686">
      <c r="A686" s="41"/>
      <c r="B686" s="41"/>
      <c r="C686" s="42"/>
      <c r="D686" s="41"/>
      <c r="E686" s="43" t="str">
        <f>IFERROR(__xludf.DUMMYFUNCTION("REGEXEXTRACT(C686, """"""([^""""]+)"""""")"),"#N/A")</f>
        <v>#N/A</v>
      </c>
      <c r="F686" s="44"/>
    </row>
    <row r="687">
      <c r="A687" s="41"/>
      <c r="B687" s="41"/>
      <c r="C687" s="42"/>
      <c r="D687" s="41"/>
      <c r="E687" s="43" t="str">
        <f>IFERROR(__xludf.DUMMYFUNCTION("REGEXEXTRACT(C687, """"""([^""""]+)"""""")"),"#N/A")</f>
        <v>#N/A</v>
      </c>
      <c r="F687" s="44"/>
    </row>
    <row r="688">
      <c r="A688" s="41"/>
      <c r="B688" s="41"/>
      <c r="C688" s="42"/>
      <c r="D688" s="41"/>
      <c r="E688" s="43" t="str">
        <f>IFERROR(__xludf.DUMMYFUNCTION("REGEXEXTRACT(C688, """"""([^""""]+)"""""")"),"#N/A")</f>
        <v>#N/A</v>
      </c>
      <c r="F688" s="44"/>
    </row>
    <row r="689">
      <c r="A689" s="41"/>
      <c r="B689" s="41"/>
      <c r="C689" s="42"/>
      <c r="D689" s="41"/>
      <c r="E689" s="43" t="str">
        <f>IFERROR(__xludf.DUMMYFUNCTION("REGEXEXTRACT(C689, """"""([^""""]+)"""""")"),"#N/A")</f>
        <v>#N/A</v>
      </c>
      <c r="F689" s="44"/>
    </row>
    <row r="690">
      <c r="A690" s="41"/>
      <c r="B690" s="41"/>
      <c r="C690" s="42"/>
      <c r="D690" s="41"/>
      <c r="E690" s="43" t="str">
        <f>IFERROR(__xludf.DUMMYFUNCTION("REGEXEXTRACT(C690, """"""([^""""]+)"""""")"),"#N/A")</f>
        <v>#N/A</v>
      </c>
      <c r="F690" s="44"/>
    </row>
    <row r="691">
      <c r="A691" s="41"/>
      <c r="B691" s="41"/>
      <c r="C691" s="42"/>
      <c r="D691" s="41"/>
      <c r="E691" s="43" t="str">
        <f>IFERROR(__xludf.DUMMYFUNCTION("REGEXEXTRACT(C691, """"""([^""""]+)"""""")"),"#N/A")</f>
        <v>#N/A</v>
      </c>
      <c r="F691" s="44"/>
    </row>
    <row r="692">
      <c r="A692" s="41"/>
      <c r="B692" s="41"/>
      <c r="C692" s="42"/>
      <c r="D692" s="41"/>
      <c r="E692" s="43" t="str">
        <f>IFERROR(__xludf.DUMMYFUNCTION("REGEXEXTRACT(C692, """"""([^""""]+)"""""")"),"#N/A")</f>
        <v>#N/A</v>
      </c>
      <c r="F692" s="44"/>
    </row>
    <row r="693">
      <c r="A693" s="41"/>
      <c r="B693" s="41"/>
      <c r="C693" s="42"/>
      <c r="D693" s="41"/>
      <c r="E693" s="43" t="str">
        <f>IFERROR(__xludf.DUMMYFUNCTION("REGEXEXTRACT(C693, """"""([^""""]+)"""""")"),"#N/A")</f>
        <v>#N/A</v>
      </c>
      <c r="F693" s="44"/>
    </row>
    <row r="694">
      <c r="A694" s="41"/>
      <c r="B694" s="41"/>
      <c r="C694" s="42"/>
      <c r="D694" s="41"/>
      <c r="E694" s="43" t="str">
        <f>IFERROR(__xludf.DUMMYFUNCTION("REGEXEXTRACT(C694, """"""([^""""]+)"""""")"),"#N/A")</f>
        <v>#N/A</v>
      </c>
      <c r="F694" s="44"/>
    </row>
    <row r="695">
      <c r="A695" s="41"/>
      <c r="B695" s="41"/>
      <c r="C695" s="42"/>
      <c r="D695" s="41"/>
      <c r="E695" s="43" t="str">
        <f>IFERROR(__xludf.DUMMYFUNCTION("REGEXEXTRACT(C695, """"""([^""""]+)"""""")"),"#N/A")</f>
        <v>#N/A</v>
      </c>
      <c r="F695" s="44"/>
    </row>
    <row r="696">
      <c r="A696" s="41"/>
      <c r="B696" s="41"/>
      <c r="C696" s="42"/>
      <c r="D696" s="41"/>
      <c r="E696" s="43" t="str">
        <f>IFERROR(__xludf.DUMMYFUNCTION("REGEXEXTRACT(C696, """"""([^""""]+)"""""")"),"#N/A")</f>
        <v>#N/A</v>
      </c>
      <c r="F696" s="44"/>
    </row>
    <row r="697">
      <c r="A697" s="41"/>
      <c r="B697" s="41"/>
      <c r="C697" s="42"/>
      <c r="D697" s="41"/>
      <c r="E697" s="43" t="str">
        <f>IFERROR(__xludf.DUMMYFUNCTION("REGEXEXTRACT(C697, """"""([^""""]+)"""""")"),"#N/A")</f>
        <v>#N/A</v>
      </c>
      <c r="F697" s="44"/>
    </row>
    <row r="698">
      <c r="A698" s="41"/>
      <c r="B698" s="41"/>
      <c r="C698" s="42"/>
      <c r="D698" s="41"/>
      <c r="E698" s="43" t="str">
        <f>IFERROR(__xludf.DUMMYFUNCTION("REGEXEXTRACT(C698, """"""([^""""]+)"""""")"),"#N/A")</f>
        <v>#N/A</v>
      </c>
      <c r="F698" s="44"/>
    </row>
    <row r="699">
      <c r="A699" s="41"/>
      <c r="B699" s="41"/>
      <c r="C699" s="42"/>
      <c r="D699" s="41"/>
      <c r="E699" s="43" t="str">
        <f>IFERROR(__xludf.DUMMYFUNCTION("REGEXEXTRACT(C699, """"""([^""""]+)"""""")"),"#N/A")</f>
        <v>#N/A</v>
      </c>
      <c r="F699" s="44"/>
    </row>
    <row r="700">
      <c r="A700" s="41"/>
      <c r="B700" s="41"/>
      <c r="C700" s="42"/>
      <c r="D700" s="41"/>
      <c r="E700" s="43" t="str">
        <f>IFERROR(__xludf.DUMMYFUNCTION("REGEXEXTRACT(C700, """"""([^""""]+)"""""")"),"#N/A")</f>
        <v>#N/A</v>
      </c>
      <c r="F700" s="44"/>
    </row>
    <row r="701">
      <c r="A701" s="41"/>
      <c r="B701" s="41"/>
      <c r="C701" s="42"/>
      <c r="D701" s="41"/>
      <c r="E701" s="43" t="str">
        <f>IFERROR(__xludf.DUMMYFUNCTION("REGEXEXTRACT(C701, """"""([^""""]+)"""""")"),"#N/A")</f>
        <v>#N/A</v>
      </c>
      <c r="F701" s="44"/>
    </row>
    <row r="702">
      <c r="A702" s="41"/>
      <c r="B702" s="41"/>
      <c r="C702" s="42"/>
      <c r="D702" s="41"/>
      <c r="E702" s="43" t="str">
        <f>IFERROR(__xludf.DUMMYFUNCTION("REGEXEXTRACT(C702, """"""([^""""]+)"""""")"),"#N/A")</f>
        <v>#N/A</v>
      </c>
      <c r="F702" s="44"/>
    </row>
    <row r="703">
      <c r="A703" s="41"/>
      <c r="B703" s="41"/>
      <c r="C703" s="42"/>
      <c r="D703" s="41"/>
      <c r="E703" s="43" t="str">
        <f>IFERROR(__xludf.DUMMYFUNCTION("REGEXEXTRACT(C703, """"""([^""""]+)"""""")"),"#N/A")</f>
        <v>#N/A</v>
      </c>
      <c r="F703" s="44"/>
    </row>
    <row r="704">
      <c r="A704" s="41"/>
      <c r="B704" s="41"/>
      <c r="C704" s="42"/>
      <c r="D704" s="41"/>
      <c r="E704" s="43" t="str">
        <f>IFERROR(__xludf.DUMMYFUNCTION("REGEXEXTRACT(C704, """"""([^""""]+)"""""")"),"#N/A")</f>
        <v>#N/A</v>
      </c>
      <c r="F704" s="44"/>
    </row>
    <row r="705">
      <c r="A705" s="41"/>
      <c r="B705" s="41"/>
      <c r="C705" s="42"/>
      <c r="D705" s="41"/>
      <c r="E705" s="43" t="str">
        <f>IFERROR(__xludf.DUMMYFUNCTION("REGEXEXTRACT(C705, """"""([^""""]+)"""""")"),"#N/A")</f>
        <v>#N/A</v>
      </c>
      <c r="F705" s="44"/>
    </row>
    <row r="706">
      <c r="A706" s="41"/>
      <c r="B706" s="41"/>
      <c r="C706" s="42"/>
      <c r="D706" s="41"/>
      <c r="E706" s="43" t="str">
        <f>IFERROR(__xludf.DUMMYFUNCTION("REGEXEXTRACT(C706, """"""([^""""]+)"""""")"),"#N/A")</f>
        <v>#N/A</v>
      </c>
      <c r="F706" s="44"/>
    </row>
    <row r="707">
      <c r="A707" s="41"/>
      <c r="B707" s="41"/>
      <c r="C707" s="42"/>
      <c r="D707" s="41"/>
      <c r="E707" s="43" t="str">
        <f>IFERROR(__xludf.DUMMYFUNCTION("REGEXEXTRACT(C707, """"""([^""""]+)"""""")"),"#N/A")</f>
        <v>#N/A</v>
      </c>
      <c r="F707" s="44"/>
    </row>
  </sheetData>
  <autoFilter ref="$A$1:$F$1001">
    <sortState ref="A1:F1001">
      <sortCondition ref="F1:F1001"/>
      <sortCondition ref="D1:D1001"/>
      <sortCondition ref="A1:A1001"/>
      <sortCondition ref="E1:E1001"/>
      <sortCondition ref="B1:B100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2" max="2" width="18.63"/>
    <col customWidth="1" min="3" max="3" width="49.88"/>
    <col customWidth="1" min="4" max="4" width="37.88"/>
    <col customWidth="1" min="5" max="5" width="49.88"/>
    <col customWidth="1" min="6" max="6" width="7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>
      <c r="A2" s="10" t="s">
        <v>294</v>
      </c>
      <c r="B2" s="11" t="s">
        <v>7</v>
      </c>
      <c r="C2" s="45" t="s">
        <v>295</v>
      </c>
      <c r="D2" s="13" t="s">
        <v>296</v>
      </c>
      <c r="E2" s="8" t="str">
        <f>IFERROR(__xludf.DUMMYFUNCTION("REGEXEXTRACT(C2, """"""([^""""]+)"""""")"),"Items.CommonBatonAlphaRecipe")</f>
        <v>Items.CommonBatonAlphaRecipe</v>
      </c>
      <c r="F2" s="14" t="s">
        <v>10</v>
      </c>
    </row>
    <row r="3">
      <c r="A3" s="10" t="s">
        <v>294</v>
      </c>
      <c r="B3" s="11" t="s">
        <v>7</v>
      </c>
      <c r="C3" s="45" t="s">
        <v>297</v>
      </c>
      <c r="D3" s="13" t="s">
        <v>298</v>
      </c>
      <c r="E3" s="8" t="str">
        <f>IFERROR(__xludf.DUMMYFUNCTION("REGEXEXTRACT(C3, """"""([^""""]+)"""""")"),"Items.CommonBatonBetaRecipe")</f>
        <v>Items.CommonBatonBetaRecipe</v>
      </c>
      <c r="F3" s="14" t="s">
        <v>10</v>
      </c>
    </row>
    <row r="4">
      <c r="A4" s="10" t="s">
        <v>294</v>
      </c>
      <c r="B4" s="11" t="s">
        <v>7</v>
      </c>
      <c r="C4" s="45" t="s">
        <v>299</v>
      </c>
      <c r="D4" s="13" t="s">
        <v>300</v>
      </c>
      <c r="E4" s="8" t="str">
        <f>IFERROR(__xludf.DUMMYFUNCTION("REGEXEXTRACT(C4, """"""([^""""]+)"""""")"),"Items.CommonBatonGammaRecipe")</f>
        <v>Items.CommonBatonGammaRecipe</v>
      </c>
      <c r="F4" s="14" t="s">
        <v>10</v>
      </c>
    </row>
    <row r="5">
      <c r="A5" s="10" t="s">
        <v>294</v>
      </c>
      <c r="B5" s="11" t="s">
        <v>7</v>
      </c>
      <c r="C5" s="45" t="s">
        <v>301</v>
      </c>
      <c r="D5" s="13" t="s">
        <v>302</v>
      </c>
      <c r="E5" s="8" t="str">
        <f>IFERROR(__xludf.DUMMYFUNCTION("REGEXEXTRACT(C5, """"""([^""""]+)"""""")"),"Items.CommonBatRecipe")</f>
        <v>Items.CommonBatRecipe</v>
      </c>
      <c r="F5" s="14" t="s">
        <v>10</v>
      </c>
    </row>
    <row r="6">
      <c r="A6" s="10" t="s">
        <v>303</v>
      </c>
      <c r="B6" s="15" t="s">
        <v>46</v>
      </c>
      <c r="C6" s="45" t="s">
        <v>304</v>
      </c>
      <c r="D6" s="13" t="s">
        <v>305</v>
      </c>
      <c r="E6" s="8" t="str">
        <f>IFERROR(__xludf.DUMMYFUNCTION("REGEXEXTRACT(C6, """"""([^""""]+)"""""")"),"Items.CommonChainswordRecipe")</f>
        <v>Items.CommonChainswordRecipe</v>
      </c>
      <c r="F6" s="14" t="s">
        <v>10</v>
      </c>
    </row>
    <row r="7">
      <c r="A7" s="10" t="s">
        <v>303</v>
      </c>
      <c r="B7" s="11" t="s">
        <v>7</v>
      </c>
      <c r="C7" s="45" t="s">
        <v>306</v>
      </c>
      <c r="D7" s="13" t="s">
        <v>307</v>
      </c>
      <c r="E7" s="8" t="str">
        <f>IFERROR(__xludf.DUMMYFUNCTION("REGEXEXTRACT(C7, """"""([^""""]+)"""""")"),"Items.CommonChefsKnifeRecipe")</f>
        <v>Items.CommonChefsKnifeRecipe</v>
      </c>
      <c r="F7" s="14" t="s">
        <v>10</v>
      </c>
    </row>
    <row r="8">
      <c r="A8" s="10" t="s">
        <v>294</v>
      </c>
      <c r="B8" s="11" t="s">
        <v>7</v>
      </c>
      <c r="C8" s="45" t="s">
        <v>308</v>
      </c>
      <c r="D8" s="13" t="s">
        <v>309</v>
      </c>
      <c r="E8" s="8" t="str">
        <f>IFERROR(__xludf.DUMMYFUNCTION("REGEXEXTRACT(C8, """"""([^""""]+)"""""")"),"Items.CommonCrowbarRecipe")</f>
        <v>Items.CommonCrowbarRecipe</v>
      </c>
      <c r="F8" s="14" t="s">
        <v>10</v>
      </c>
    </row>
    <row r="9">
      <c r="A9" s="10" t="s">
        <v>303</v>
      </c>
      <c r="B9" s="15" t="s">
        <v>46</v>
      </c>
      <c r="C9" s="45" t="s">
        <v>310</v>
      </c>
      <c r="D9" s="13" t="s">
        <v>311</v>
      </c>
      <c r="E9" s="8" t="str">
        <f>IFERROR(__xludf.DUMMYFUNCTION("REGEXEXTRACT(C9, """"""([^""""]+)"""""")"),"Items.CommonFangedAxeRecipe")</f>
        <v>Items.CommonFangedAxeRecipe</v>
      </c>
      <c r="F9" s="14" t="s">
        <v>10</v>
      </c>
    </row>
    <row r="10">
      <c r="A10" s="10" t="s">
        <v>294</v>
      </c>
      <c r="B10" s="11" t="s">
        <v>7</v>
      </c>
      <c r="C10" s="45" t="s">
        <v>312</v>
      </c>
      <c r="D10" s="13" t="s">
        <v>313</v>
      </c>
      <c r="E10" s="8" t="str">
        <f>IFERROR(__xludf.DUMMYFUNCTION("REGEXEXTRACT(C10, """"""([^""""]+)"""""")"),"Items.CommonHammerRecipe")</f>
        <v>Items.CommonHammerRecipe</v>
      </c>
      <c r="F10" s="14" t="s">
        <v>10</v>
      </c>
    </row>
    <row r="11">
      <c r="A11" s="10" t="s">
        <v>294</v>
      </c>
      <c r="B11" s="11" t="s">
        <v>7</v>
      </c>
      <c r="C11" s="45" t="s">
        <v>314</v>
      </c>
      <c r="D11" s="13" t="s">
        <v>315</v>
      </c>
      <c r="E11" s="8" t="str">
        <f>IFERROR(__xludf.DUMMYFUNCTION("REGEXEXTRACT(C11, """"""([^""""]+)"""""")"),"Items.CommonIronPipeRecipe")</f>
        <v>Items.CommonIronPipeRecipe</v>
      </c>
      <c r="F11" s="14" t="s">
        <v>10</v>
      </c>
    </row>
    <row r="12">
      <c r="A12" s="10" t="s">
        <v>294</v>
      </c>
      <c r="B12" s="11" t="s">
        <v>7</v>
      </c>
      <c r="C12" s="45" t="s">
        <v>316</v>
      </c>
      <c r="D12" s="13" t="s">
        <v>317</v>
      </c>
      <c r="E12" s="8" t="str">
        <f>IFERROR(__xludf.DUMMYFUNCTION("REGEXEXTRACT(C12, """"""([^""""]+)"""""")"),"Items.CommonKanaboRecipe")</f>
        <v>Items.CommonKanaboRecipe</v>
      </c>
      <c r="F12" s="14" t="s">
        <v>10</v>
      </c>
    </row>
    <row r="13">
      <c r="A13" s="10" t="s">
        <v>303</v>
      </c>
      <c r="B13" s="11" t="s">
        <v>7</v>
      </c>
      <c r="C13" s="45" t="s">
        <v>318</v>
      </c>
      <c r="D13" s="13" t="s">
        <v>319</v>
      </c>
      <c r="E13" s="8" t="str">
        <f>IFERROR(__xludf.DUMMYFUNCTION("REGEXEXTRACT(C13, """"""([^""""]+)"""""")"),"Items.CommonKatanaMilitaryRecipe")</f>
        <v>Items.CommonKatanaMilitaryRecipe</v>
      </c>
      <c r="F13" s="14" t="s">
        <v>10</v>
      </c>
    </row>
    <row r="14">
      <c r="A14" s="10" t="s">
        <v>303</v>
      </c>
      <c r="B14" s="11" t="s">
        <v>7</v>
      </c>
      <c r="C14" s="45" t="s">
        <v>320</v>
      </c>
      <c r="D14" s="13" t="s">
        <v>321</v>
      </c>
      <c r="E14" s="8" t="str">
        <f>IFERROR(__xludf.DUMMYFUNCTION("REGEXEXTRACT(C14, """"""([^""""]+)"""""")"),"Items.CommonKatanaRecipe")</f>
        <v>Items.CommonKatanaRecipe</v>
      </c>
      <c r="F14" s="14" t="s">
        <v>10</v>
      </c>
    </row>
    <row r="15">
      <c r="A15" s="10" t="s">
        <v>303</v>
      </c>
      <c r="B15" s="11" t="s">
        <v>7</v>
      </c>
      <c r="C15" s="45" t="s">
        <v>322</v>
      </c>
      <c r="D15" s="13" t="s">
        <v>323</v>
      </c>
      <c r="E15" s="8" t="str">
        <f>IFERROR(__xludf.DUMMYFUNCTION("REGEXEXTRACT(C15, """"""([^""""]+)"""""")"),"Items.CommonKnifeRecipe")</f>
        <v>Items.CommonKnifeRecipe</v>
      </c>
      <c r="F15" s="14" t="s">
        <v>10</v>
      </c>
    </row>
    <row r="16">
      <c r="A16" s="10" t="s">
        <v>303</v>
      </c>
      <c r="B16" s="11" t="s">
        <v>7</v>
      </c>
      <c r="C16" s="45" t="s">
        <v>324</v>
      </c>
      <c r="D16" s="13" t="s">
        <v>325</v>
      </c>
      <c r="E16" s="8" t="str">
        <f>IFERROR(__xludf.DUMMYFUNCTION("REGEXEXTRACT(C16, """"""([^""""]+)"""""")"),"Items.CommonKukriRecipe")</f>
        <v>Items.CommonKukriRecipe</v>
      </c>
      <c r="F16" s="14" t="s">
        <v>10</v>
      </c>
    </row>
    <row r="17">
      <c r="A17" s="10" t="s">
        <v>303</v>
      </c>
      <c r="B17" s="15" t="s">
        <v>46</v>
      </c>
      <c r="C17" s="45" t="s">
        <v>326</v>
      </c>
      <c r="D17" s="13" t="s">
        <v>327</v>
      </c>
      <c r="E17" s="8" t="str">
        <f>IFERROR(__xludf.DUMMYFUNCTION("REGEXEXTRACT(C17, """"""([^""""]+)"""""")"),"Items.CommonMacheteBorgRecipe")</f>
        <v>Items.CommonMacheteBorgRecipe</v>
      </c>
      <c r="F17" s="14" t="s">
        <v>10</v>
      </c>
    </row>
    <row r="18">
      <c r="A18" s="10" t="s">
        <v>303</v>
      </c>
      <c r="B18" s="11" t="s">
        <v>7</v>
      </c>
      <c r="C18" s="45" t="s">
        <v>328</v>
      </c>
      <c r="D18" s="13" t="s">
        <v>329</v>
      </c>
      <c r="E18" s="8" t="str">
        <f>IFERROR(__xludf.DUMMYFUNCTION("REGEXEXTRACT(C18, """"""([^""""]+)"""""")"),"Items.CommonMacheteRecipe")</f>
        <v>Items.CommonMacheteRecipe</v>
      </c>
      <c r="F18" s="14" t="s">
        <v>10</v>
      </c>
    </row>
    <row r="19">
      <c r="A19" s="10" t="s">
        <v>303</v>
      </c>
      <c r="B19" s="15" t="s">
        <v>46</v>
      </c>
      <c r="C19" s="45" t="s">
        <v>330</v>
      </c>
      <c r="D19" s="13" t="s">
        <v>331</v>
      </c>
      <c r="E19" s="8" t="str">
        <f>IFERROR(__xludf.DUMMYFUNCTION("REGEXEXTRACT(C19, """"""([^""""]+)"""""")"),"Items.CommonNeurotoxinKnifeRecipe")</f>
        <v>Items.CommonNeurotoxinKnifeRecipe</v>
      </c>
      <c r="F19" s="14" t="s">
        <v>10</v>
      </c>
    </row>
    <row r="20">
      <c r="A20" s="10" t="s">
        <v>303</v>
      </c>
      <c r="B20" s="15" t="s">
        <v>46</v>
      </c>
      <c r="C20" s="45" t="s">
        <v>332</v>
      </c>
      <c r="D20" s="13" t="s">
        <v>333</v>
      </c>
      <c r="E20" s="8" t="str">
        <f>IFERROR(__xludf.DUMMYFUNCTION("REGEXEXTRACT(C20, """"""([^""""]+)"""""")"),"Items.CommonPunkKnifeRecipe")</f>
        <v>Items.CommonPunkKnifeRecipe</v>
      </c>
      <c r="F20" s="14" t="s">
        <v>10</v>
      </c>
    </row>
    <row r="21">
      <c r="A21" s="10" t="s">
        <v>303</v>
      </c>
      <c r="B21" s="11" t="s">
        <v>7</v>
      </c>
      <c r="C21" s="45" t="s">
        <v>334</v>
      </c>
      <c r="D21" s="13" t="s">
        <v>335</v>
      </c>
      <c r="E21" s="8" t="str">
        <f>IFERROR(__xludf.DUMMYFUNCTION("REGEXEXTRACT(C21, """"""([^""""]+)"""""")"),"Items.CommonTantoRecipe")</f>
        <v>Items.CommonTantoRecipe</v>
      </c>
      <c r="F21" s="14" t="s">
        <v>10</v>
      </c>
    </row>
    <row r="22">
      <c r="A22" s="10" t="s">
        <v>294</v>
      </c>
      <c r="B22" s="11" t="s">
        <v>7</v>
      </c>
      <c r="C22" s="45" t="s">
        <v>336</v>
      </c>
      <c r="D22" s="16" t="s">
        <v>337</v>
      </c>
      <c r="E22" s="8" t="str">
        <f>IFERROR(__xludf.DUMMYFUNCTION("REGEXEXTRACT(C22, """"""([^""""]+)"""""")"),"Items.CommonTireIronRecipe")</f>
        <v>Items.CommonTireIronRecipe</v>
      </c>
      <c r="F22" s="14" t="s">
        <v>10</v>
      </c>
    </row>
    <row r="23">
      <c r="A23" s="10" t="s">
        <v>303</v>
      </c>
      <c r="B23" s="11" t="s">
        <v>7</v>
      </c>
      <c r="C23" s="45" t="s">
        <v>338</v>
      </c>
      <c r="D23" s="13" t="s">
        <v>339</v>
      </c>
      <c r="E23" s="8" t="str">
        <f>IFERROR(__xludf.DUMMYFUNCTION("REGEXEXTRACT(C23, """"""([^""""]+)"""""")"),"Items.CommonTomahawkRecipe")</f>
        <v>Items.CommonTomahawkRecipe</v>
      </c>
      <c r="F23" s="14" t="s">
        <v>10</v>
      </c>
    </row>
    <row r="24">
      <c r="A24" s="10" t="s">
        <v>294</v>
      </c>
      <c r="B24" s="11" t="s">
        <v>7</v>
      </c>
      <c r="C24" s="45" t="s">
        <v>340</v>
      </c>
      <c r="D24" s="17" t="s">
        <v>298</v>
      </c>
      <c r="E24" s="8" t="str">
        <f>IFERROR(__xludf.DUMMYFUNCTION("REGEXEXTRACT(C24, """"""([^""""]+)"""""")"),"Items.UncommonBatonBetaRecipe")</f>
        <v>Items.UncommonBatonBetaRecipe</v>
      </c>
      <c r="F24" s="18" t="s">
        <v>111</v>
      </c>
    </row>
    <row r="25">
      <c r="A25" s="10" t="s">
        <v>294</v>
      </c>
      <c r="B25" s="11" t="s">
        <v>7</v>
      </c>
      <c r="C25" s="45" t="s">
        <v>341</v>
      </c>
      <c r="D25" s="17" t="s">
        <v>300</v>
      </c>
      <c r="E25" s="8" t="str">
        <f>IFERROR(__xludf.DUMMYFUNCTION("REGEXEXTRACT(C25, """"""([^""""]+)"""""")"),"Items.UncommonBatonGammaRecipe")</f>
        <v>Items.UncommonBatonGammaRecipe</v>
      </c>
      <c r="F25" s="18" t="s">
        <v>111</v>
      </c>
    </row>
    <row r="26">
      <c r="A26" s="10" t="s">
        <v>294</v>
      </c>
      <c r="B26" s="11" t="s">
        <v>7</v>
      </c>
      <c r="C26" s="45" t="s">
        <v>342</v>
      </c>
      <c r="D26" s="17" t="s">
        <v>296</v>
      </c>
      <c r="E26" s="8" t="str">
        <f>IFERROR(__xludf.DUMMYFUNCTION("REGEXEXTRACT(C26, """"""([^""""]+)"""""")"),"Items.UncommonBatonRecipe")</f>
        <v>Items.UncommonBatonRecipe</v>
      </c>
      <c r="F26" s="18" t="s">
        <v>111</v>
      </c>
    </row>
    <row r="27">
      <c r="A27" s="10" t="s">
        <v>294</v>
      </c>
      <c r="B27" s="11" t="s">
        <v>7</v>
      </c>
      <c r="C27" s="45" t="s">
        <v>343</v>
      </c>
      <c r="D27" s="17" t="s">
        <v>302</v>
      </c>
      <c r="E27" s="8" t="str">
        <f>IFERROR(__xludf.DUMMYFUNCTION("REGEXEXTRACT(C27, """"""([^""""]+)"""""")"),"Items.UncommonBatRecipe")</f>
        <v>Items.UncommonBatRecipe</v>
      </c>
      <c r="F27" s="18" t="s">
        <v>111</v>
      </c>
    </row>
    <row r="28">
      <c r="A28" s="10" t="s">
        <v>303</v>
      </c>
      <c r="B28" s="15" t="s">
        <v>46</v>
      </c>
      <c r="C28" s="45" t="s">
        <v>344</v>
      </c>
      <c r="D28" s="17" t="s">
        <v>305</v>
      </c>
      <c r="E28" s="8" t="str">
        <f>IFERROR(__xludf.DUMMYFUNCTION("REGEXEXTRACT(C28, """"""([^""""]+)"""""")"),"Items.UncommonChainswordRecipe")</f>
        <v>Items.UncommonChainswordRecipe</v>
      </c>
      <c r="F28" s="18" t="s">
        <v>111</v>
      </c>
    </row>
    <row r="29">
      <c r="A29" s="10" t="s">
        <v>303</v>
      </c>
      <c r="B29" s="11" t="s">
        <v>7</v>
      </c>
      <c r="C29" s="45" t="s">
        <v>345</v>
      </c>
      <c r="D29" s="17" t="s">
        <v>307</v>
      </c>
      <c r="E29" s="8" t="str">
        <f>IFERROR(__xludf.DUMMYFUNCTION("REGEXEXTRACT(C29, """"""([^""""]+)"""""")"),"Items.UncommonChefsKnifeRecipe")</f>
        <v>Items.UncommonChefsKnifeRecipe</v>
      </c>
      <c r="F29" s="18" t="s">
        <v>111</v>
      </c>
    </row>
    <row r="30">
      <c r="A30" s="10" t="s">
        <v>294</v>
      </c>
      <c r="B30" s="11" t="s">
        <v>7</v>
      </c>
      <c r="C30" s="45" t="s">
        <v>346</v>
      </c>
      <c r="D30" s="17" t="s">
        <v>309</v>
      </c>
      <c r="E30" s="8" t="str">
        <f>IFERROR(__xludf.DUMMYFUNCTION("REGEXEXTRACT(C30, """"""([^""""]+)"""""")"),"Items.UncommonCrowbarRecipe")</f>
        <v>Items.UncommonCrowbarRecipe</v>
      </c>
      <c r="F30" s="18" t="s">
        <v>111</v>
      </c>
    </row>
    <row r="31">
      <c r="A31" s="10" t="s">
        <v>303</v>
      </c>
      <c r="B31" s="15" t="s">
        <v>46</v>
      </c>
      <c r="C31" s="45" t="s">
        <v>347</v>
      </c>
      <c r="D31" s="17" t="s">
        <v>311</v>
      </c>
      <c r="E31" s="8" t="str">
        <f>IFERROR(__xludf.DUMMYFUNCTION("REGEXEXTRACT(C31, """"""([^""""]+)"""""")"),"Items.UncommonFangedAxeRecipe")</f>
        <v>Items.UncommonFangedAxeRecipe</v>
      </c>
      <c r="F31" s="18" t="s">
        <v>111</v>
      </c>
    </row>
    <row r="32">
      <c r="A32" s="10" t="s">
        <v>294</v>
      </c>
      <c r="B32" s="11" t="s">
        <v>7</v>
      </c>
      <c r="C32" s="45" t="s">
        <v>348</v>
      </c>
      <c r="D32" s="17" t="s">
        <v>313</v>
      </c>
      <c r="E32" s="8" t="str">
        <f>IFERROR(__xludf.DUMMYFUNCTION("REGEXEXTRACT(C32, """"""([^""""]+)"""""")"),"Items.UncommonHammerRecipe")</f>
        <v>Items.UncommonHammerRecipe</v>
      </c>
      <c r="F32" s="18" t="s">
        <v>111</v>
      </c>
    </row>
    <row r="33">
      <c r="A33" s="10" t="s">
        <v>294</v>
      </c>
      <c r="B33" s="11" t="s">
        <v>7</v>
      </c>
      <c r="C33" s="45" t="s">
        <v>349</v>
      </c>
      <c r="D33" s="17" t="s">
        <v>315</v>
      </c>
      <c r="E33" s="8" t="str">
        <f>IFERROR(__xludf.DUMMYFUNCTION("REGEXEXTRACT(C33, """"""([^""""]+)"""""")"),"Items.UncommonIronPipeRecipe")</f>
        <v>Items.UncommonIronPipeRecipe</v>
      </c>
      <c r="F33" s="18" t="s">
        <v>111</v>
      </c>
    </row>
    <row r="34">
      <c r="A34" s="10" t="s">
        <v>294</v>
      </c>
      <c r="B34" s="11" t="s">
        <v>7</v>
      </c>
      <c r="C34" s="45" t="s">
        <v>350</v>
      </c>
      <c r="D34" s="17" t="s">
        <v>317</v>
      </c>
      <c r="E34" s="8" t="str">
        <f>IFERROR(__xludf.DUMMYFUNCTION("REGEXEXTRACT(C34, """"""([^""""]+)"""""")"),"Items.UncommonKanaboRecipe")</f>
        <v>Items.UncommonKanaboRecipe</v>
      </c>
      <c r="F34" s="18" t="s">
        <v>111</v>
      </c>
    </row>
    <row r="35">
      <c r="A35" s="10" t="s">
        <v>303</v>
      </c>
      <c r="B35" s="11" t="s">
        <v>7</v>
      </c>
      <c r="C35" s="45" t="s">
        <v>351</v>
      </c>
      <c r="D35" s="17" t="s">
        <v>319</v>
      </c>
      <c r="E35" s="8" t="str">
        <f>IFERROR(__xludf.DUMMYFUNCTION("REGEXEXTRACT(C35, """"""([^""""]+)"""""")"),"Items.UncommonKatanaMilitaryRecipe")</f>
        <v>Items.UncommonKatanaMilitaryRecipe</v>
      </c>
      <c r="F35" s="18" t="s">
        <v>111</v>
      </c>
    </row>
    <row r="36">
      <c r="A36" s="10" t="s">
        <v>303</v>
      </c>
      <c r="B36" s="11" t="s">
        <v>7</v>
      </c>
      <c r="C36" s="45" t="s">
        <v>352</v>
      </c>
      <c r="D36" s="17" t="s">
        <v>321</v>
      </c>
      <c r="E36" s="8" t="str">
        <f>IFERROR(__xludf.DUMMYFUNCTION("REGEXEXTRACT(C36, """"""([^""""]+)"""""")"),"Items.UncommonKatanaRecipe")</f>
        <v>Items.UncommonKatanaRecipe</v>
      </c>
      <c r="F36" s="18" t="s">
        <v>111</v>
      </c>
    </row>
    <row r="37">
      <c r="A37" s="10" t="s">
        <v>303</v>
      </c>
      <c r="B37" s="11" t="s">
        <v>7</v>
      </c>
      <c r="C37" s="45" t="s">
        <v>353</v>
      </c>
      <c r="D37" s="17" t="s">
        <v>323</v>
      </c>
      <c r="E37" s="8" t="str">
        <f>IFERROR(__xludf.DUMMYFUNCTION("REGEXEXTRACT(C37, """"""([^""""]+)"""""")"),"Items.UncommonKnifeRecipe")</f>
        <v>Items.UncommonKnifeRecipe</v>
      </c>
      <c r="F37" s="18" t="s">
        <v>111</v>
      </c>
    </row>
    <row r="38">
      <c r="A38" s="10" t="s">
        <v>303</v>
      </c>
      <c r="B38" s="11" t="s">
        <v>7</v>
      </c>
      <c r="C38" s="45" t="s">
        <v>354</v>
      </c>
      <c r="D38" s="17" t="s">
        <v>325</v>
      </c>
      <c r="E38" s="8" t="str">
        <f>IFERROR(__xludf.DUMMYFUNCTION("REGEXEXTRACT(C38, """"""([^""""]+)"""""")"),"Items.UncommonKukriRecipe")</f>
        <v>Items.UncommonKukriRecipe</v>
      </c>
      <c r="F38" s="18" t="s">
        <v>111</v>
      </c>
    </row>
    <row r="39">
      <c r="A39" s="10" t="s">
        <v>303</v>
      </c>
      <c r="B39" s="15" t="s">
        <v>46</v>
      </c>
      <c r="C39" s="45" t="s">
        <v>355</v>
      </c>
      <c r="D39" s="17" t="s">
        <v>327</v>
      </c>
      <c r="E39" s="8" t="str">
        <f>IFERROR(__xludf.DUMMYFUNCTION("REGEXEXTRACT(C39, """"""([^""""]+)"""""")"),"Items.UncommonMacheteBorgRecipe")</f>
        <v>Items.UncommonMacheteBorgRecipe</v>
      </c>
      <c r="F39" s="18" t="s">
        <v>111</v>
      </c>
    </row>
    <row r="40">
      <c r="A40" s="10" t="s">
        <v>303</v>
      </c>
      <c r="B40" s="11" t="s">
        <v>7</v>
      </c>
      <c r="C40" s="45" t="s">
        <v>356</v>
      </c>
      <c r="D40" s="17" t="s">
        <v>329</v>
      </c>
      <c r="E40" s="8" t="str">
        <f>IFERROR(__xludf.DUMMYFUNCTION("REGEXEXTRACT(C40, """"""([^""""]+)"""""")"),"Items.UncommonMacheteRecipe")</f>
        <v>Items.UncommonMacheteRecipe</v>
      </c>
      <c r="F40" s="18" t="s">
        <v>111</v>
      </c>
    </row>
    <row r="41">
      <c r="A41" s="10" t="s">
        <v>303</v>
      </c>
      <c r="B41" s="15" t="s">
        <v>46</v>
      </c>
      <c r="C41" s="45" t="s">
        <v>357</v>
      </c>
      <c r="D41" s="17" t="s">
        <v>331</v>
      </c>
      <c r="E41" s="8" t="str">
        <f>IFERROR(__xludf.DUMMYFUNCTION("REGEXEXTRACT(C41, """"""([^""""]+)"""""")"),"Items.UncommonNeurotoxinKnifeRecipe")</f>
        <v>Items.UncommonNeurotoxinKnifeRecipe</v>
      </c>
      <c r="F41" s="18" t="s">
        <v>111</v>
      </c>
    </row>
    <row r="42">
      <c r="A42" s="10" t="s">
        <v>303</v>
      </c>
      <c r="B42" s="15" t="s">
        <v>46</v>
      </c>
      <c r="C42" s="45" t="s">
        <v>358</v>
      </c>
      <c r="D42" s="17" t="s">
        <v>333</v>
      </c>
      <c r="E42" s="8" t="str">
        <f>IFERROR(__xludf.DUMMYFUNCTION("REGEXEXTRACT(C42, """"""([^""""]+)"""""")"),"Items.UncommonPunkKnifeRecipe")</f>
        <v>Items.UncommonPunkKnifeRecipe</v>
      </c>
      <c r="F42" s="18" t="s">
        <v>111</v>
      </c>
    </row>
    <row r="43">
      <c r="A43" s="10" t="s">
        <v>303</v>
      </c>
      <c r="B43" s="11" t="s">
        <v>7</v>
      </c>
      <c r="C43" s="45" t="s">
        <v>359</v>
      </c>
      <c r="D43" s="17" t="s">
        <v>335</v>
      </c>
      <c r="E43" s="8" t="str">
        <f>IFERROR(__xludf.DUMMYFUNCTION("REGEXEXTRACT(C43, """"""([^""""]+)"""""")"),"Items.UncommonTantoRecipe")</f>
        <v>Items.UncommonTantoRecipe</v>
      </c>
      <c r="F43" s="18" t="s">
        <v>111</v>
      </c>
    </row>
    <row r="44">
      <c r="A44" s="10" t="s">
        <v>294</v>
      </c>
      <c r="B44" s="11" t="s">
        <v>7</v>
      </c>
      <c r="C44" s="45" t="s">
        <v>360</v>
      </c>
      <c r="D44" s="17" t="s">
        <v>337</v>
      </c>
      <c r="E44" s="8" t="str">
        <f>IFERROR(__xludf.DUMMYFUNCTION("REGEXEXTRACT(C44, """"""([^""""]+)"""""")"),"Items.UncommonTireIronRecipe")</f>
        <v>Items.UncommonTireIronRecipe</v>
      </c>
      <c r="F44" s="18" t="s">
        <v>111</v>
      </c>
    </row>
    <row r="45">
      <c r="A45" s="10" t="s">
        <v>303</v>
      </c>
      <c r="B45" s="11" t="s">
        <v>7</v>
      </c>
      <c r="C45" s="45" t="s">
        <v>361</v>
      </c>
      <c r="D45" s="17" t="s">
        <v>339</v>
      </c>
      <c r="E45" s="8" t="str">
        <f>IFERROR(__xludf.DUMMYFUNCTION("REGEXEXTRACT(C45, """"""([^""""]+)"""""")"),"Items.UncommonTomahawkRecipe")</f>
        <v>Items.UncommonTomahawkRecipe</v>
      </c>
      <c r="F45" s="18" t="s">
        <v>111</v>
      </c>
    </row>
    <row r="46">
      <c r="A46" s="10" t="s">
        <v>294</v>
      </c>
      <c r="B46" s="11" t="s">
        <v>7</v>
      </c>
      <c r="C46" s="45" t="s">
        <v>362</v>
      </c>
      <c r="D46" s="20" t="s">
        <v>296</v>
      </c>
      <c r="E46" s="8" t="str">
        <f>IFERROR(__xludf.DUMMYFUNCTION("REGEXEXTRACT(C46, """"""([^""""]+)"""""")"),"Items.RareBatonAlphaRecipe")</f>
        <v>Items.RareBatonAlphaRecipe</v>
      </c>
      <c r="F46" s="21" t="s">
        <v>157</v>
      </c>
    </row>
    <row r="47">
      <c r="A47" s="10" t="s">
        <v>294</v>
      </c>
      <c r="B47" s="11" t="s">
        <v>7</v>
      </c>
      <c r="C47" s="45" t="s">
        <v>363</v>
      </c>
      <c r="D47" s="20" t="s">
        <v>298</v>
      </c>
      <c r="E47" s="8" t="str">
        <f>IFERROR(__xludf.DUMMYFUNCTION("REGEXEXTRACT(C47, """"""([^""""]+)"""""")"),"Items.RareBatonBetaRecipe")</f>
        <v>Items.RareBatonBetaRecipe</v>
      </c>
      <c r="F47" s="21" t="s">
        <v>157</v>
      </c>
    </row>
    <row r="48">
      <c r="A48" s="10" t="s">
        <v>294</v>
      </c>
      <c r="B48" s="11" t="s">
        <v>7</v>
      </c>
      <c r="C48" s="45" t="s">
        <v>364</v>
      </c>
      <c r="D48" s="20" t="s">
        <v>300</v>
      </c>
      <c r="E48" s="8" t="str">
        <f>IFERROR(__xludf.DUMMYFUNCTION("REGEXEXTRACT(C48, """"""([^""""]+)"""""")"),"Items.RareBatonGammaRecipe")</f>
        <v>Items.RareBatonGammaRecipe</v>
      </c>
      <c r="F48" s="21" t="s">
        <v>157</v>
      </c>
    </row>
    <row r="49">
      <c r="A49" s="10" t="s">
        <v>294</v>
      </c>
      <c r="B49" s="11" t="s">
        <v>7</v>
      </c>
      <c r="C49" s="45" t="s">
        <v>365</v>
      </c>
      <c r="D49" s="20" t="s">
        <v>302</v>
      </c>
      <c r="E49" s="8" t="str">
        <f>IFERROR(__xludf.DUMMYFUNCTION("REGEXEXTRACT(C49, """"""([^""""]+)"""""")"),"Items.RareBatRecipe")</f>
        <v>Items.RareBatRecipe</v>
      </c>
      <c r="F49" s="21" t="s">
        <v>157</v>
      </c>
    </row>
    <row r="50">
      <c r="A50" s="10" t="s">
        <v>303</v>
      </c>
      <c r="B50" s="15" t="s">
        <v>46</v>
      </c>
      <c r="C50" s="45" t="s">
        <v>366</v>
      </c>
      <c r="D50" s="20" t="s">
        <v>305</v>
      </c>
      <c r="E50" s="8" t="str">
        <f>IFERROR(__xludf.DUMMYFUNCTION("REGEXEXTRACT(C50, """"""([^""""]+)"""""")"),"Items.RareChainswordRecipe")</f>
        <v>Items.RareChainswordRecipe</v>
      </c>
      <c r="F50" s="21" t="s">
        <v>157</v>
      </c>
    </row>
    <row r="51">
      <c r="A51" s="10" t="s">
        <v>303</v>
      </c>
      <c r="B51" s="11" t="s">
        <v>7</v>
      </c>
      <c r="C51" s="45" t="s">
        <v>367</v>
      </c>
      <c r="D51" s="20" t="s">
        <v>307</v>
      </c>
      <c r="E51" s="8" t="str">
        <f>IFERROR(__xludf.DUMMYFUNCTION("REGEXEXTRACT(C51, """"""([^""""]+)"""""")"),"Items.RareChefsKnifeRecipe")</f>
        <v>Items.RareChefsKnifeRecipe</v>
      </c>
      <c r="F51" s="21" t="s">
        <v>157</v>
      </c>
    </row>
    <row r="52">
      <c r="A52" s="10" t="s">
        <v>294</v>
      </c>
      <c r="B52" s="11" t="s">
        <v>7</v>
      </c>
      <c r="C52" s="45" t="s">
        <v>368</v>
      </c>
      <c r="D52" s="20" t="s">
        <v>309</v>
      </c>
      <c r="E52" s="8" t="str">
        <f>IFERROR(__xludf.DUMMYFUNCTION("REGEXEXTRACT(C52, """"""([^""""]+)"""""")"),"Items.RareCrowbarRecipe")</f>
        <v>Items.RareCrowbarRecipe</v>
      </c>
      <c r="F52" s="21" t="s">
        <v>157</v>
      </c>
    </row>
    <row r="53">
      <c r="A53" s="10" t="s">
        <v>303</v>
      </c>
      <c r="B53" s="15" t="s">
        <v>46</v>
      </c>
      <c r="C53" s="45" t="s">
        <v>369</v>
      </c>
      <c r="D53" s="20" t="s">
        <v>311</v>
      </c>
      <c r="E53" s="8" t="str">
        <f>IFERROR(__xludf.DUMMYFUNCTION("REGEXEXTRACT(C53, """"""([^""""]+)"""""")"),"Items.RareFangedAxeRecipe")</f>
        <v>Items.RareFangedAxeRecipe</v>
      </c>
      <c r="F53" s="21" t="s">
        <v>157</v>
      </c>
    </row>
    <row r="54">
      <c r="A54" s="10" t="s">
        <v>294</v>
      </c>
      <c r="B54" s="11" t="s">
        <v>7</v>
      </c>
      <c r="C54" s="45" t="s">
        <v>370</v>
      </c>
      <c r="D54" s="20" t="s">
        <v>313</v>
      </c>
      <c r="E54" s="8" t="str">
        <f>IFERROR(__xludf.DUMMYFUNCTION("REGEXEXTRACT(C54, """"""([^""""]+)"""""")"),"Items.RareHammerRecipe")</f>
        <v>Items.RareHammerRecipe</v>
      </c>
      <c r="F54" s="21" t="s">
        <v>157</v>
      </c>
    </row>
    <row r="55">
      <c r="A55" s="10" t="s">
        <v>294</v>
      </c>
      <c r="B55" s="11" t="s">
        <v>7</v>
      </c>
      <c r="C55" s="45" t="s">
        <v>371</v>
      </c>
      <c r="D55" s="20" t="s">
        <v>315</v>
      </c>
      <c r="E55" s="8" t="str">
        <f>IFERROR(__xludf.DUMMYFUNCTION("REGEXEXTRACT(C55, """"""([^""""]+)"""""")"),"Items.RareIronPipeRecipe")</f>
        <v>Items.RareIronPipeRecipe</v>
      </c>
      <c r="F55" s="21" t="s">
        <v>157</v>
      </c>
    </row>
    <row r="56">
      <c r="A56" s="10" t="s">
        <v>294</v>
      </c>
      <c r="B56" s="11" t="s">
        <v>7</v>
      </c>
      <c r="C56" s="45" t="s">
        <v>372</v>
      </c>
      <c r="D56" s="20" t="s">
        <v>317</v>
      </c>
      <c r="E56" s="8" t="str">
        <f>IFERROR(__xludf.DUMMYFUNCTION("REGEXEXTRACT(C56, """"""([^""""]+)"""""")"),"Items.RareKanaboRecipe")</f>
        <v>Items.RareKanaboRecipe</v>
      </c>
      <c r="F56" s="21" t="s">
        <v>157</v>
      </c>
    </row>
    <row r="57">
      <c r="A57" s="10" t="s">
        <v>303</v>
      </c>
      <c r="B57" s="11" t="s">
        <v>7</v>
      </c>
      <c r="C57" s="45" t="s">
        <v>373</v>
      </c>
      <c r="D57" s="20" t="s">
        <v>319</v>
      </c>
      <c r="E57" s="8" t="str">
        <f>IFERROR(__xludf.DUMMYFUNCTION("REGEXEXTRACT(C57, """"""([^""""]+)"""""")"),"Items.RareKatanaMilitaryRecipe")</f>
        <v>Items.RareKatanaMilitaryRecipe</v>
      </c>
      <c r="F57" s="21" t="s">
        <v>157</v>
      </c>
    </row>
    <row r="58">
      <c r="A58" s="10" t="s">
        <v>303</v>
      </c>
      <c r="B58" s="11" t="s">
        <v>7</v>
      </c>
      <c r="C58" s="45" t="s">
        <v>374</v>
      </c>
      <c r="D58" s="20" t="s">
        <v>321</v>
      </c>
      <c r="E58" s="8" t="str">
        <f>IFERROR(__xludf.DUMMYFUNCTION("REGEXEXTRACT(C58, """"""([^""""]+)"""""")"),"Items.RareKatanaRecipe")</f>
        <v>Items.RareKatanaRecipe</v>
      </c>
      <c r="F58" s="21" t="s">
        <v>157</v>
      </c>
    </row>
    <row r="59">
      <c r="A59" s="10" t="s">
        <v>303</v>
      </c>
      <c r="B59" s="11" t="s">
        <v>7</v>
      </c>
      <c r="C59" s="45" t="s">
        <v>375</v>
      </c>
      <c r="D59" s="20" t="s">
        <v>323</v>
      </c>
      <c r="E59" s="8" t="str">
        <f>IFERROR(__xludf.DUMMYFUNCTION("REGEXEXTRACT(C59, """"""([^""""]+)"""""")"),"Items.RareKnifeRecipe")</f>
        <v>Items.RareKnifeRecipe</v>
      </c>
      <c r="F59" s="21" t="s">
        <v>157</v>
      </c>
    </row>
    <row r="60">
      <c r="A60" s="10" t="s">
        <v>303</v>
      </c>
      <c r="B60" s="11" t="s">
        <v>7</v>
      </c>
      <c r="C60" s="45" t="s">
        <v>376</v>
      </c>
      <c r="D60" s="20" t="s">
        <v>325</v>
      </c>
      <c r="E60" s="8" t="str">
        <f>IFERROR(__xludf.DUMMYFUNCTION("REGEXEXTRACT(C60, """"""([^""""]+)"""""")"),"Items.RareKukriRecipe")</f>
        <v>Items.RareKukriRecipe</v>
      </c>
      <c r="F60" s="21" t="s">
        <v>157</v>
      </c>
    </row>
    <row r="61">
      <c r="A61" s="10" t="s">
        <v>303</v>
      </c>
      <c r="B61" s="15" t="s">
        <v>46</v>
      </c>
      <c r="C61" s="45" t="s">
        <v>377</v>
      </c>
      <c r="D61" s="20" t="s">
        <v>327</v>
      </c>
      <c r="E61" s="8" t="str">
        <f>IFERROR(__xludf.DUMMYFUNCTION("REGEXEXTRACT(C61, """"""([^""""]+)"""""")"),"Items.RareMacheteBorgRecipe")</f>
        <v>Items.RareMacheteBorgRecipe</v>
      </c>
      <c r="F61" s="21" t="s">
        <v>157</v>
      </c>
    </row>
    <row r="62">
      <c r="A62" s="10" t="s">
        <v>303</v>
      </c>
      <c r="B62" s="11" t="s">
        <v>7</v>
      </c>
      <c r="C62" s="45" t="s">
        <v>378</v>
      </c>
      <c r="D62" s="20" t="s">
        <v>329</v>
      </c>
      <c r="E62" s="8" t="str">
        <f>IFERROR(__xludf.DUMMYFUNCTION("REGEXEXTRACT(C62, """"""([^""""]+)"""""")"),"Items.RareMacheteRecipe")</f>
        <v>Items.RareMacheteRecipe</v>
      </c>
      <c r="F62" s="21" t="s">
        <v>157</v>
      </c>
    </row>
    <row r="63">
      <c r="A63" s="10" t="s">
        <v>303</v>
      </c>
      <c r="B63" s="15" t="s">
        <v>46</v>
      </c>
      <c r="C63" s="45" t="s">
        <v>379</v>
      </c>
      <c r="D63" s="20" t="s">
        <v>331</v>
      </c>
      <c r="E63" s="8" t="str">
        <f>IFERROR(__xludf.DUMMYFUNCTION("REGEXEXTRACT(C63, """"""([^""""]+)"""""")"),"Items.RareNeurotoxinKnifeRecipe")</f>
        <v>Items.RareNeurotoxinKnifeRecipe</v>
      </c>
      <c r="F63" s="21" t="s">
        <v>157</v>
      </c>
    </row>
    <row r="64">
      <c r="A64" s="10" t="s">
        <v>303</v>
      </c>
      <c r="B64" s="15" t="s">
        <v>46</v>
      </c>
      <c r="C64" s="45" t="s">
        <v>380</v>
      </c>
      <c r="D64" s="20" t="s">
        <v>333</v>
      </c>
      <c r="E64" s="8" t="str">
        <f>IFERROR(__xludf.DUMMYFUNCTION("REGEXEXTRACT(C64, """"""([^""""]+)"""""")"),"Items.RarePunkKnifeRecipe")</f>
        <v>Items.RarePunkKnifeRecipe</v>
      </c>
      <c r="F64" s="21" t="s">
        <v>157</v>
      </c>
    </row>
    <row r="65">
      <c r="A65" s="10" t="s">
        <v>303</v>
      </c>
      <c r="B65" s="11" t="s">
        <v>7</v>
      </c>
      <c r="C65" s="45" t="s">
        <v>381</v>
      </c>
      <c r="D65" s="20" t="s">
        <v>335</v>
      </c>
      <c r="E65" s="8" t="str">
        <f>IFERROR(__xludf.DUMMYFUNCTION("REGEXEXTRACT(C65, """"""([^""""]+)"""""")"),"Items.RareTantoRecipe")</f>
        <v>Items.RareTantoRecipe</v>
      </c>
      <c r="F65" s="21" t="s">
        <v>157</v>
      </c>
    </row>
    <row r="66">
      <c r="A66" s="10" t="s">
        <v>294</v>
      </c>
      <c r="B66" s="11" t="s">
        <v>7</v>
      </c>
      <c r="C66" s="45" t="s">
        <v>382</v>
      </c>
      <c r="D66" s="20" t="s">
        <v>337</v>
      </c>
      <c r="E66" s="8" t="str">
        <f>IFERROR(__xludf.DUMMYFUNCTION("REGEXEXTRACT(C66, """"""([^""""]+)"""""")"),"Items.RareTireIronRecipe")</f>
        <v>Items.RareTireIronRecipe</v>
      </c>
      <c r="F66" s="21" t="s">
        <v>157</v>
      </c>
    </row>
    <row r="67">
      <c r="A67" s="10" t="s">
        <v>303</v>
      </c>
      <c r="B67" s="11" t="s">
        <v>7</v>
      </c>
      <c r="C67" s="45" t="s">
        <v>383</v>
      </c>
      <c r="D67" s="20" t="s">
        <v>339</v>
      </c>
      <c r="E67" s="8" t="str">
        <f>IFERROR(__xludf.DUMMYFUNCTION("REGEXEXTRACT(C67, """"""([^""""]+)"""""")"),"Items.RareTomahawkRecipe")</f>
        <v>Items.RareTomahawkRecipe</v>
      </c>
      <c r="F67" s="21" t="s">
        <v>157</v>
      </c>
    </row>
    <row r="68">
      <c r="A68" s="10" t="s">
        <v>294</v>
      </c>
      <c r="B68" s="11" t="s">
        <v>7</v>
      </c>
      <c r="C68" s="45" t="s">
        <v>384</v>
      </c>
      <c r="D68" s="23" t="s">
        <v>296</v>
      </c>
      <c r="E68" s="8" t="str">
        <f>IFERROR(__xludf.DUMMYFUNCTION("REGEXEXTRACT(C68, """"""([^""""]+)"""""")"),"Items.EpicBatonAlphaRecipe")</f>
        <v>Items.EpicBatonAlphaRecipe</v>
      </c>
      <c r="F68" s="24" t="s">
        <v>203</v>
      </c>
    </row>
    <row r="69">
      <c r="A69" s="10" t="s">
        <v>294</v>
      </c>
      <c r="B69" s="11" t="s">
        <v>7</v>
      </c>
      <c r="C69" s="45" t="s">
        <v>385</v>
      </c>
      <c r="D69" s="23" t="s">
        <v>298</v>
      </c>
      <c r="E69" s="8" t="str">
        <f>IFERROR(__xludf.DUMMYFUNCTION("REGEXEXTRACT(C69, """"""([^""""]+)"""""")"),"Items.EpicBatonBetaRecipe")</f>
        <v>Items.EpicBatonBetaRecipe</v>
      </c>
      <c r="F69" s="24" t="s">
        <v>203</v>
      </c>
    </row>
    <row r="70">
      <c r="A70" s="10" t="s">
        <v>294</v>
      </c>
      <c r="B70" s="11" t="s">
        <v>7</v>
      </c>
      <c r="C70" s="45" t="s">
        <v>386</v>
      </c>
      <c r="D70" s="23" t="s">
        <v>300</v>
      </c>
      <c r="E70" s="8" t="str">
        <f>IFERROR(__xludf.DUMMYFUNCTION("REGEXEXTRACT(C70, """"""([^""""]+)"""""")"),"Items.EpicBatonGammaRecipe")</f>
        <v>Items.EpicBatonGammaRecipe</v>
      </c>
      <c r="F70" s="24" t="s">
        <v>203</v>
      </c>
    </row>
    <row r="71">
      <c r="A71" s="10" t="s">
        <v>294</v>
      </c>
      <c r="B71" s="11" t="s">
        <v>7</v>
      </c>
      <c r="C71" s="45" t="s">
        <v>387</v>
      </c>
      <c r="D71" s="23" t="s">
        <v>302</v>
      </c>
      <c r="E71" s="8" t="str">
        <f>IFERROR(__xludf.DUMMYFUNCTION("REGEXEXTRACT(C71, """"""([^""""]+)"""""")"),"Items.EpicBatRecipe")</f>
        <v>Items.EpicBatRecipe</v>
      </c>
      <c r="F71" s="24" t="s">
        <v>203</v>
      </c>
    </row>
    <row r="72">
      <c r="A72" s="10" t="s">
        <v>303</v>
      </c>
      <c r="B72" s="15" t="s">
        <v>46</v>
      </c>
      <c r="C72" s="45" t="s">
        <v>388</v>
      </c>
      <c r="D72" s="23" t="s">
        <v>305</v>
      </c>
      <c r="E72" s="8" t="str">
        <f>IFERROR(__xludf.DUMMYFUNCTION("REGEXEXTRACT(C72, """"""([^""""]+)"""""")"),"Items.EpicChainswordRecipe")</f>
        <v>Items.EpicChainswordRecipe</v>
      </c>
      <c r="F72" s="24" t="s">
        <v>203</v>
      </c>
    </row>
    <row r="73">
      <c r="A73" s="10" t="s">
        <v>303</v>
      </c>
      <c r="B73" s="11" t="s">
        <v>7</v>
      </c>
      <c r="C73" s="45" t="s">
        <v>389</v>
      </c>
      <c r="D73" s="23" t="s">
        <v>307</v>
      </c>
      <c r="E73" s="8" t="str">
        <f>IFERROR(__xludf.DUMMYFUNCTION("REGEXEXTRACT(C73, """"""([^""""]+)"""""")"),"Items.EpicChefsKnifeRecipe")</f>
        <v>Items.EpicChefsKnifeRecipe</v>
      </c>
      <c r="F73" s="24" t="s">
        <v>203</v>
      </c>
    </row>
    <row r="74">
      <c r="A74" s="10" t="s">
        <v>294</v>
      </c>
      <c r="B74" s="11" t="s">
        <v>7</v>
      </c>
      <c r="C74" s="45" t="s">
        <v>390</v>
      </c>
      <c r="D74" s="23" t="s">
        <v>309</v>
      </c>
      <c r="E74" s="8" t="str">
        <f>IFERROR(__xludf.DUMMYFUNCTION("REGEXEXTRACT(C74, """"""([^""""]+)"""""")"),"Items.EpicCrowbarRecipe")</f>
        <v>Items.EpicCrowbarRecipe</v>
      </c>
      <c r="F74" s="24" t="s">
        <v>203</v>
      </c>
    </row>
    <row r="75">
      <c r="A75" s="10" t="s">
        <v>303</v>
      </c>
      <c r="B75" s="15" t="s">
        <v>46</v>
      </c>
      <c r="C75" s="45" t="s">
        <v>391</v>
      </c>
      <c r="D75" s="23" t="s">
        <v>311</v>
      </c>
      <c r="E75" s="8" t="str">
        <f>IFERROR(__xludf.DUMMYFUNCTION("REGEXEXTRACT(C75, """"""([^""""]+)"""""")"),"Items.EpicFangedAxeRecipe")</f>
        <v>Items.EpicFangedAxeRecipe</v>
      </c>
      <c r="F75" s="24" t="s">
        <v>203</v>
      </c>
    </row>
    <row r="76">
      <c r="A76" s="10" t="s">
        <v>294</v>
      </c>
      <c r="B76" s="11" t="s">
        <v>7</v>
      </c>
      <c r="C76" s="45" t="s">
        <v>392</v>
      </c>
      <c r="D76" s="23" t="s">
        <v>313</v>
      </c>
      <c r="E76" s="8" t="str">
        <f>IFERROR(__xludf.DUMMYFUNCTION("REGEXEXTRACT(C76, """"""([^""""]+)"""""")"),"Items.EpicHammerRecipe")</f>
        <v>Items.EpicHammerRecipe</v>
      </c>
      <c r="F76" s="24" t="s">
        <v>203</v>
      </c>
    </row>
    <row r="77">
      <c r="A77" s="10" t="s">
        <v>294</v>
      </c>
      <c r="B77" s="11" t="s">
        <v>7</v>
      </c>
      <c r="C77" s="45" t="s">
        <v>393</v>
      </c>
      <c r="D77" s="23" t="s">
        <v>315</v>
      </c>
      <c r="E77" s="8" t="str">
        <f>IFERROR(__xludf.DUMMYFUNCTION("REGEXEXTRACT(C77, """"""([^""""]+)"""""")"),"Items.EpicIronPipeRecipe")</f>
        <v>Items.EpicIronPipeRecipe</v>
      </c>
      <c r="F77" s="24" t="s">
        <v>203</v>
      </c>
    </row>
    <row r="78">
      <c r="A78" s="10" t="s">
        <v>294</v>
      </c>
      <c r="B78" s="11" t="s">
        <v>7</v>
      </c>
      <c r="C78" s="45" t="s">
        <v>394</v>
      </c>
      <c r="D78" s="23" t="s">
        <v>317</v>
      </c>
      <c r="E78" s="8" t="str">
        <f>IFERROR(__xludf.DUMMYFUNCTION("REGEXEXTRACT(C78, """"""([^""""]+)"""""")"),"Items.EpicKanaboRecipe")</f>
        <v>Items.EpicKanaboRecipe</v>
      </c>
      <c r="F78" s="24" t="s">
        <v>203</v>
      </c>
    </row>
    <row r="79">
      <c r="A79" s="10" t="s">
        <v>303</v>
      </c>
      <c r="B79" s="11" t="s">
        <v>7</v>
      </c>
      <c r="C79" s="45" t="s">
        <v>395</v>
      </c>
      <c r="D79" s="23" t="s">
        <v>319</v>
      </c>
      <c r="E79" s="8" t="str">
        <f>IFERROR(__xludf.DUMMYFUNCTION("REGEXEXTRACT(C79, """"""([^""""]+)"""""")"),"Items.EpicKatanaMilitaryRecipe")</f>
        <v>Items.EpicKatanaMilitaryRecipe</v>
      </c>
      <c r="F79" s="24" t="s">
        <v>203</v>
      </c>
    </row>
    <row r="80">
      <c r="A80" s="10" t="s">
        <v>303</v>
      </c>
      <c r="B80" s="11" t="s">
        <v>7</v>
      </c>
      <c r="C80" s="45" t="s">
        <v>396</v>
      </c>
      <c r="D80" s="23" t="s">
        <v>321</v>
      </c>
      <c r="E80" s="8" t="str">
        <f>IFERROR(__xludf.DUMMYFUNCTION("REGEXEXTRACT(C80, """"""([^""""]+)"""""")"),"Items.EpicKatanaRecipe")</f>
        <v>Items.EpicKatanaRecipe</v>
      </c>
      <c r="F80" s="24" t="s">
        <v>203</v>
      </c>
    </row>
    <row r="81">
      <c r="A81" s="10" t="s">
        <v>303</v>
      </c>
      <c r="B81" s="11" t="s">
        <v>7</v>
      </c>
      <c r="C81" s="45" t="s">
        <v>397</v>
      </c>
      <c r="D81" s="23" t="s">
        <v>323</v>
      </c>
      <c r="E81" s="8" t="str">
        <f>IFERROR(__xludf.DUMMYFUNCTION("REGEXEXTRACT(C81, """"""([^""""]+)"""""")"),"Items.EpicKnifeRecipe")</f>
        <v>Items.EpicKnifeRecipe</v>
      </c>
      <c r="F81" s="24" t="s">
        <v>203</v>
      </c>
    </row>
    <row r="82">
      <c r="A82" s="10" t="s">
        <v>303</v>
      </c>
      <c r="B82" s="11" t="s">
        <v>7</v>
      </c>
      <c r="C82" s="45" t="s">
        <v>398</v>
      </c>
      <c r="D82" s="23" t="s">
        <v>325</v>
      </c>
      <c r="E82" s="8" t="str">
        <f>IFERROR(__xludf.DUMMYFUNCTION("REGEXEXTRACT(C82, """"""([^""""]+)"""""")"),"Items.EpicKukriRecipe")</f>
        <v>Items.EpicKukriRecipe</v>
      </c>
      <c r="F82" s="24" t="s">
        <v>203</v>
      </c>
    </row>
    <row r="83">
      <c r="A83" s="10" t="s">
        <v>303</v>
      </c>
      <c r="B83" s="15" t="s">
        <v>46</v>
      </c>
      <c r="C83" s="45" t="s">
        <v>399</v>
      </c>
      <c r="D83" s="23" t="s">
        <v>327</v>
      </c>
      <c r="E83" s="8" t="str">
        <f>IFERROR(__xludf.DUMMYFUNCTION("REGEXEXTRACT(C83, """"""([^""""]+)"""""")"),"Items.EpicMacheteBorgRecipe")</f>
        <v>Items.EpicMacheteBorgRecipe</v>
      </c>
      <c r="F83" s="24" t="s">
        <v>203</v>
      </c>
    </row>
    <row r="84">
      <c r="A84" s="10" t="s">
        <v>303</v>
      </c>
      <c r="B84" s="11" t="s">
        <v>7</v>
      </c>
      <c r="C84" s="45" t="s">
        <v>400</v>
      </c>
      <c r="D84" s="23" t="s">
        <v>329</v>
      </c>
      <c r="E84" s="8" t="str">
        <f>IFERROR(__xludf.DUMMYFUNCTION("REGEXEXTRACT(C84, """"""([^""""]+)"""""")"),"Items.EpicMacheteRecipe")</f>
        <v>Items.EpicMacheteRecipe</v>
      </c>
      <c r="F84" s="24" t="s">
        <v>203</v>
      </c>
    </row>
    <row r="85">
      <c r="A85" s="10" t="s">
        <v>303</v>
      </c>
      <c r="B85" s="15" t="s">
        <v>46</v>
      </c>
      <c r="C85" s="45" t="s">
        <v>401</v>
      </c>
      <c r="D85" s="23" t="s">
        <v>331</v>
      </c>
      <c r="E85" s="8" t="str">
        <f>IFERROR(__xludf.DUMMYFUNCTION("REGEXEXTRACT(C85, """"""([^""""]+)"""""")"),"Items.EpicNeurotoxinKnifeRecipe")</f>
        <v>Items.EpicNeurotoxinKnifeRecipe</v>
      </c>
      <c r="F85" s="24" t="s">
        <v>203</v>
      </c>
    </row>
    <row r="86">
      <c r="A86" s="10" t="s">
        <v>303</v>
      </c>
      <c r="B86" s="15" t="s">
        <v>46</v>
      </c>
      <c r="C86" s="45" t="s">
        <v>402</v>
      </c>
      <c r="D86" s="23" t="s">
        <v>333</v>
      </c>
      <c r="E86" s="8" t="str">
        <f>IFERROR(__xludf.DUMMYFUNCTION("REGEXEXTRACT(C86, """"""([^""""]+)"""""")"),"Items.EpicPunkKnifeRecipe")</f>
        <v>Items.EpicPunkKnifeRecipe</v>
      </c>
      <c r="F86" s="24" t="s">
        <v>203</v>
      </c>
    </row>
    <row r="87">
      <c r="A87" s="10" t="s">
        <v>303</v>
      </c>
      <c r="B87" s="11" t="s">
        <v>7</v>
      </c>
      <c r="C87" s="45" t="s">
        <v>403</v>
      </c>
      <c r="D87" s="23" t="s">
        <v>335</v>
      </c>
      <c r="E87" s="8" t="str">
        <f>IFERROR(__xludf.DUMMYFUNCTION("REGEXEXTRACT(C87, """"""([^""""]+)"""""")"),"Items.EpicTantoRecipe")</f>
        <v>Items.EpicTantoRecipe</v>
      </c>
      <c r="F87" s="24" t="s">
        <v>203</v>
      </c>
    </row>
    <row r="88">
      <c r="A88" s="10" t="s">
        <v>294</v>
      </c>
      <c r="B88" s="11" t="s">
        <v>7</v>
      </c>
      <c r="C88" s="45" t="s">
        <v>404</v>
      </c>
      <c r="D88" s="23" t="s">
        <v>337</v>
      </c>
      <c r="E88" s="8" t="str">
        <f>IFERROR(__xludf.DUMMYFUNCTION("REGEXEXTRACT(C88, """"""([^""""]+)"""""")"),"Items.EpicTireIronRecipe")</f>
        <v>Items.EpicTireIronRecipe</v>
      </c>
      <c r="F88" s="24" t="s">
        <v>203</v>
      </c>
    </row>
    <row r="89">
      <c r="A89" s="10" t="s">
        <v>303</v>
      </c>
      <c r="B89" s="11" t="s">
        <v>7</v>
      </c>
      <c r="C89" s="45" t="s">
        <v>405</v>
      </c>
      <c r="D89" s="23" t="s">
        <v>339</v>
      </c>
      <c r="E89" s="8" t="str">
        <f>IFERROR(__xludf.DUMMYFUNCTION("REGEXEXTRACT(C89, """"""([^""""]+)"""""")"),"Items.EpicTomahawkRecipe")</f>
        <v>Items.EpicTomahawkRecipe</v>
      </c>
      <c r="F89" s="24" t="s">
        <v>203</v>
      </c>
    </row>
    <row r="90">
      <c r="A90" s="10" t="s">
        <v>294</v>
      </c>
      <c r="B90" s="11" t="s">
        <v>7</v>
      </c>
      <c r="C90" s="45" t="s">
        <v>406</v>
      </c>
      <c r="D90" s="38" t="s">
        <v>296</v>
      </c>
      <c r="E90" s="8" t="str">
        <f>IFERROR(__xludf.DUMMYFUNCTION("REGEXEXTRACT(C90, """"""([^""""]+)"""""")"),"Items.LegendaryBatonAlphaRecipe")</f>
        <v>Items.LegendaryBatonAlphaRecipe</v>
      </c>
      <c r="F90" s="39" t="s">
        <v>249</v>
      </c>
    </row>
    <row r="91">
      <c r="A91" s="10" t="s">
        <v>294</v>
      </c>
      <c r="B91" s="11" t="s">
        <v>7</v>
      </c>
      <c r="C91" s="45" t="s">
        <v>407</v>
      </c>
      <c r="D91" s="38" t="s">
        <v>298</v>
      </c>
      <c r="E91" s="8" t="str">
        <f>IFERROR(__xludf.DUMMYFUNCTION("REGEXEXTRACT(C91, """"""([^""""]+)"""""")"),"Items.LegendaryBatonBetaRecipe")</f>
        <v>Items.LegendaryBatonBetaRecipe</v>
      </c>
      <c r="F91" s="39" t="s">
        <v>249</v>
      </c>
    </row>
    <row r="92">
      <c r="A92" s="10" t="s">
        <v>294</v>
      </c>
      <c r="B92" s="11" t="s">
        <v>7</v>
      </c>
      <c r="C92" s="45" t="s">
        <v>408</v>
      </c>
      <c r="D92" s="38" t="s">
        <v>300</v>
      </c>
      <c r="E92" s="8" t="str">
        <f>IFERROR(__xludf.DUMMYFUNCTION("REGEXEXTRACT(C92, """"""([^""""]+)"""""")"),"Items.LegendaryBatonGammaRecipe")</f>
        <v>Items.LegendaryBatonGammaRecipe</v>
      </c>
      <c r="F92" s="39" t="s">
        <v>249</v>
      </c>
    </row>
    <row r="93">
      <c r="A93" s="10" t="s">
        <v>294</v>
      </c>
      <c r="B93" s="11" t="s">
        <v>7</v>
      </c>
      <c r="C93" s="45" t="s">
        <v>409</v>
      </c>
      <c r="D93" s="38" t="s">
        <v>302</v>
      </c>
      <c r="E93" s="8" t="str">
        <f>IFERROR(__xludf.DUMMYFUNCTION("REGEXEXTRACT(C93, """"""([^""""]+)"""""")"),"Items.LegendaryBatRecipe")</f>
        <v>Items.LegendaryBatRecipe</v>
      </c>
      <c r="F93" s="39" t="s">
        <v>249</v>
      </c>
    </row>
    <row r="94">
      <c r="A94" s="10" t="s">
        <v>303</v>
      </c>
      <c r="B94" s="15" t="s">
        <v>46</v>
      </c>
      <c r="C94" s="45" t="s">
        <v>410</v>
      </c>
      <c r="D94" s="38" t="s">
        <v>305</v>
      </c>
      <c r="E94" s="8" t="str">
        <f>IFERROR(__xludf.DUMMYFUNCTION("REGEXEXTRACT(C94, """"""([^""""]+)"""""")"),"Items.LegendaryChainswordRecipe")</f>
        <v>Items.LegendaryChainswordRecipe</v>
      </c>
      <c r="F94" s="39" t="s">
        <v>249</v>
      </c>
    </row>
    <row r="95">
      <c r="A95" s="10" t="s">
        <v>303</v>
      </c>
      <c r="B95" s="11" t="s">
        <v>7</v>
      </c>
      <c r="C95" s="45" t="s">
        <v>411</v>
      </c>
      <c r="D95" s="38" t="s">
        <v>307</v>
      </c>
      <c r="E95" s="8" t="str">
        <f>IFERROR(__xludf.DUMMYFUNCTION("REGEXEXTRACT(C95, """"""([^""""]+)"""""")"),"Items.LegendaryChefsKnifeRecipe")</f>
        <v>Items.LegendaryChefsKnifeRecipe</v>
      </c>
      <c r="F95" s="39" t="s">
        <v>249</v>
      </c>
    </row>
    <row r="96">
      <c r="A96" s="10" t="s">
        <v>294</v>
      </c>
      <c r="B96" s="11" t="s">
        <v>7</v>
      </c>
      <c r="C96" s="45" t="s">
        <v>412</v>
      </c>
      <c r="D96" s="38" t="s">
        <v>309</v>
      </c>
      <c r="E96" s="8" t="str">
        <f>IFERROR(__xludf.DUMMYFUNCTION("REGEXEXTRACT(C96, """"""([^""""]+)"""""")"),"Items.LegendaryCrowbarRecipe")</f>
        <v>Items.LegendaryCrowbarRecipe</v>
      </c>
      <c r="F96" s="39" t="s">
        <v>249</v>
      </c>
    </row>
    <row r="97">
      <c r="A97" s="10" t="s">
        <v>303</v>
      </c>
      <c r="B97" s="15" t="s">
        <v>46</v>
      </c>
      <c r="C97" s="45" t="s">
        <v>413</v>
      </c>
      <c r="D97" s="38" t="s">
        <v>311</v>
      </c>
      <c r="E97" s="8" t="str">
        <f>IFERROR(__xludf.DUMMYFUNCTION("REGEXEXTRACT(C97, """"""([^""""]+)"""""")"),"Items.LegendaryFangedAxeRecipe")</f>
        <v>Items.LegendaryFangedAxeRecipe</v>
      </c>
      <c r="F97" s="39" t="s">
        <v>249</v>
      </c>
    </row>
    <row r="98">
      <c r="A98" s="10" t="s">
        <v>294</v>
      </c>
      <c r="B98" s="11" t="s">
        <v>7</v>
      </c>
      <c r="C98" s="45" t="s">
        <v>414</v>
      </c>
      <c r="D98" s="38" t="s">
        <v>313</v>
      </c>
      <c r="E98" s="8" t="str">
        <f>IFERROR(__xludf.DUMMYFUNCTION("REGEXEXTRACT(C98, """"""([^""""]+)"""""")"),"Items.LegendaryHammerRecipe")</f>
        <v>Items.LegendaryHammerRecipe</v>
      </c>
      <c r="F98" s="39" t="s">
        <v>249</v>
      </c>
    </row>
    <row r="99">
      <c r="A99" s="10" t="s">
        <v>294</v>
      </c>
      <c r="B99" s="11" t="s">
        <v>7</v>
      </c>
      <c r="C99" s="45" t="s">
        <v>415</v>
      </c>
      <c r="D99" s="38" t="s">
        <v>315</v>
      </c>
      <c r="E99" s="8" t="str">
        <f>IFERROR(__xludf.DUMMYFUNCTION("REGEXEXTRACT(C99, """"""([^""""]+)"""""")"),"Items.LegendaryIronPipeRecipe")</f>
        <v>Items.LegendaryIronPipeRecipe</v>
      </c>
      <c r="F99" s="39" t="s">
        <v>249</v>
      </c>
    </row>
    <row r="100">
      <c r="A100" s="10" t="s">
        <v>294</v>
      </c>
      <c r="B100" s="11" t="s">
        <v>7</v>
      </c>
      <c r="C100" s="45" t="s">
        <v>416</v>
      </c>
      <c r="D100" s="38" t="s">
        <v>317</v>
      </c>
      <c r="E100" s="8" t="str">
        <f>IFERROR(__xludf.DUMMYFUNCTION("REGEXEXTRACT(C100, """"""([^""""]+)"""""")"),"Items.LegendaryKanaboRecipe")</f>
        <v>Items.LegendaryKanaboRecipe</v>
      </c>
      <c r="F100" s="39" t="s">
        <v>249</v>
      </c>
    </row>
    <row r="101">
      <c r="A101" s="10" t="s">
        <v>303</v>
      </c>
      <c r="B101" s="11" t="s">
        <v>7</v>
      </c>
      <c r="C101" s="45" t="s">
        <v>417</v>
      </c>
      <c r="D101" s="38" t="s">
        <v>319</v>
      </c>
      <c r="E101" s="8" t="str">
        <f>IFERROR(__xludf.DUMMYFUNCTION("REGEXEXTRACT(C101, """"""([^""""]+)"""""")"),"Items.LegendaryKatanaMilitaryRecipe")</f>
        <v>Items.LegendaryKatanaMilitaryRecipe</v>
      </c>
      <c r="F101" s="39" t="s">
        <v>249</v>
      </c>
    </row>
    <row r="102">
      <c r="A102" s="10" t="s">
        <v>303</v>
      </c>
      <c r="B102" s="11" t="s">
        <v>7</v>
      </c>
      <c r="C102" s="45" t="s">
        <v>418</v>
      </c>
      <c r="D102" s="38" t="s">
        <v>321</v>
      </c>
      <c r="E102" s="8" t="str">
        <f>IFERROR(__xludf.DUMMYFUNCTION("REGEXEXTRACT(C102, """"""([^""""]+)"""""")"),"Items.LegendaryKatanaRecipe")</f>
        <v>Items.LegendaryKatanaRecipe</v>
      </c>
      <c r="F102" s="39" t="s">
        <v>249</v>
      </c>
    </row>
    <row r="103">
      <c r="A103" s="10" t="s">
        <v>303</v>
      </c>
      <c r="B103" s="11" t="s">
        <v>7</v>
      </c>
      <c r="C103" s="45" t="s">
        <v>419</v>
      </c>
      <c r="D103" s="38" t="s">
        <v>323</v>
      </c>
      <c r="E103" s="8" t="str">
        <f>IFERROR(__xludf.DUMMYFUNCTION("REGEXEXTRACT(C103, """"""([^""""]+)"""""")"),"Items.LegendaryKnifeRecipe")</f>
        <v>Items.LegendaryKnifeRecipe</v>
      </c>
      <c r="F103" s="39" t="s">
        <v>249</v>
      </c>
    </row>
    <row r="104">
      <c r="A104" s="10" t="s">
        <v>303</v>
      </c>
      <c r="B104" s="11" t="s">
        <v>7</v>
      </c>
      <c r="C104" s="45" t="s">
        <v>420</v>
      </c>
      <c r="D104" s="38" t="s">
        <v>325</v>
      </c>
      <c r="E104" s="8" t="str">
        <f>IFERROR(__xludf.DUMMYFUNCTION("REGEXEXTRACT(C104, """"""([^""""]+)"""""")"),"Items.LegendaryKukriRecipe")</f>
        <v>Items.LegendaryKukriRecipe</v>
      </c>
      <c r="F104" s="39" t="s">
        <v>249</v>
      </c>
    </row>
    <row r="105">
      <c r="A105" s="10" t="s">
        <v>303</v>
      </c>
      <c r="B105" s="15" t="s">
        <v>46</v>
      </c>
      <c r="C105" s="45" t="s">
        <v>421</v>
      </c>
      <c r="D105" s="38" t="s">
        <v>327</v>
      </c>
      <c r="E105" s="8" t="str">
        <f>IFERROR(__xludf.DUMMYFUNCTION("REGEXEXTRACT(C105, """"""([^""""]+)"""""")"),"Items.LegendaryMacheteBorgRecipe")</f>
        <v>Items.LegendaryMacheteBorgRecipe</v>
      </c>
      <c r="F105" s="39" t="s">
        <v>249</v>
      </c>
    </row>
    <row r="106">
      <c r="A106" s="10" t="s">
        <v>303</v>
      </c>
      <c r="B106" s="11" t="s">
        <v>7</v>
      </c>
      <c r="C106" s="45" t="s">
        <v>422</v>
      </c>
      <c r="D106" s="38" t="s">
        <v>329</v>
      </c>
      <c r="E106" s="8" t="str">
        <f>IFERROR(__xludf.DUMMYFUNCTION("REGEXEXTRACT(C106, """"""([^""""]+)"""""")"),"Items.LegendaryMacheteRecipe")</f>
        <v>Items.LegendaryMacheteRecipe</v>
      </c>
      <c r="F106" s="39" t="s">
        <v>249</v>
      </c>
    </row>
    <row r="107">
      <c r="A107" s="10" t="s">
        <v>303</v>
      </c>
      <c r="B107" s="15" t="s">
        <v>46</v>
      </c>
      <c r="C107" s="45" t="s">
        <v>423</v>
      </c>
      <c r="D107" s="38" t="s">
        <v>331</v>
      </c>
      <c r="E107" s="8" t="str">
        <f>IFERROR(__xludf.DUMMYFUNCTION("REGEXEXTRACT(C107, """"""([^""""]+)"""""")"),"Items.LegendaryNeurotoxinKnifeRecipe")</f>
        <v>Items.LegendaryNeurotoxinKnifeRecipe</v>
      </c>
      <c r="F107" s="39" t="s">
        <v>249</v>
      </c>
    </row>
    <row r="108">
      <c r="A108" s="10" t="s">
        <v>303</v>
      </c>
      <c r="B108" s="15" t="s">
        <v>46</v>
      </c>
      <c r="C108" s="45" t="s">
        <v>424</v>
      </c>
      <c r="D108" s="38" t="s">
        <v>333</v>
      </c>
      <c r="E108" s="8" t="str">
        <f>IFERROR(__xludf.DUMMYFUNCTION("REGEXEXTRACT(C108, """"""([^""""]+)"""""")"),"Items.LegendaryPunkKnifeRecipe")</f>
        <v>Items.LegendaryPunkKnifeRecipe</v>
      </c>
      <c r="F108" s="39" t="s">
        <v>249</v>
      </c>
    </row>
    <row r="109">
      <c r="A109" s="10" t="s">
        <v>303</v>
      </c>
      <c r="B109" s="11" t="s">
        <v>7</v>
      </c>
      <c r="C109" s="45" t="s">
        <v>425</v>
      </c>
      <c r="D109" s="38" t="s">
        <v>335</v>
      </c>
      <c r="E109" s="8" t="str">
        <f>IFERROR(__xludf.DUMMYFUNCTION("REGEXEXTRACT(C109, """"""([^""""]+)"""""")"),"Items.LegendaryTantoRecipe")</f>
        <v>Items.LegendaryTantoRecipe</v>
      </c>
      <c r="F109" s="39" t="s">
        <v>249</v>
      </c>
    </row>
    <row r="110">
      <c r="A110" s="10" t="s">
        <v>294</v>
      </c>
      <c r="B110" s="11" t="s">
        <v>7</v>
      </c>
      <c r="C110" s="45" t="s">
        <v>426</v>
      </c>
      <c r="D110" s="38" t="s">
        <v>337</v>
      </c>
      <c r="E110" s="8" t="str">
        <f>IFERROR(__xludf.DUMMYFUNCTION("REGEXEXTRACT(C110, """"""([^""""]+)"""""")"),"Items.LegendaryTireIronRecipe")</f>
        <v>Items.LegendaryTireIronRecipe</v>
      </c>
      <c r="F110" s="39" t="s">
        <v>249</v>
      </c>
    </row>
    <row r="111">
      <c r="A111" s="10" t="s">
        <v>303</v>
      </c>
      <c r="B111" s="11" t="s">
        <v>7</v>
      </c>
      <c r="C111" s="45" t="s">
        <v>427</v>
      </c>
      <c r="D111" s="38" t="s">
        <v>339</v>
      </c>
      <c r="E111" s="8" t="str">
        <f>IFERROR(__xludf.DUMMYFUNCTION("REGEXEXTRACT(C111, """"""([^""""]+)"""""")"),"Items.LegendaryTomahawkRecipe")</f>
        <v>Items.LegendaryTomahawkRecipe</v>
      </c>
      <c r="F111" s="39" t="s">
        <v>249</v>
      </c>
    </row>
    <row r="112">
      <c r="A112" s="41"/>
      <c r="B112" s="41"/>
      <c r="C112" s="42"/>
      <c r="D112" s="41"/>
      <c r="E112" s="43" t="str">
        <f>IFERROR(__xludf.DUMMYFUNCTION("REGEXEXTRACT(C112, """"""([^""""]+)"""""")"),"#N/A")</f>
        <v>#N/A</v>
      </c>
      <c r="F112" s="44"/>
    </row>
    <row r="113">
      <c r="A113" s="41"/>
      <c r="B113" s="41"/>
      <c r="C113" s="42"/>
      <c r="D113" s="41"/>
      <c r="E113" s="43" t="str">
        <f>IFERROR(__xludf.DUMMYFUNCTION("REGEXEXTRACT(C113, """"""([^""""]+)"""""")"),"#N/A")</f>
        <v>#N/A</v>
      </c>
      <c r="F113" s="44"/>
    </row>
    <row r="114">
      <c r="A114" s="41"/>
      <c r="B114" s="41"/>
      <c r="C114" s="42"/>
      <c r="D114" s="41"/>
      <c r="E114" s="43" t="str">
        <f>IFERROR(__xludf.DUMMYFUNCTION("REGEXEXTRACT(C114, """"""([^""""]+)"""""")"),"#N/A")</f>
        <v>#N/A</v>
      </c>
      <c r="F114" s="44"/>
    </row>
    <row r="115">
      <c r="A115" s="41"/>
      <c r="B115" s="41"/>
      <c r="C115" s="42"/>
      <c r="D115" s="41"/>
      <c r="E115" s="43" t="str">
        <f>IFERROR(__xludf.DUMMYFUNCTION("REGEXEXTRACT(C115, """"""([^""""]+)"""""")"),"#N/A")</f>
        <v>#N/A</v>
      </c>
      <c r="F115" s="44"/>
    </row>
    <row r="116">
      <c r="A116" s="41"/>
      <c r="B116" s="41"/>
      <c r="C116" s="42"/>
      <c r="D116" s="41"/>
      <c r="E116" s="43" t="str">
        <f>IFERROR(__xludf.DUMMYFUNCTION("REGEXEXTRACT(C116, """"""([^""""]+)"""""")"),"#N/A")</f>
        <v>#N/A</v>
      </c>
      <c r="F116" s="44"/>
    </row>
    <row r="117">
      <c r="A117" s="41"/>
      <c r="B117" s="41"/>
      <c r="C117" s="42"/>
      <c r="D117" s="41"/>
      <c r="E117" s="43" t="str">
        <f>IFERROR(__xludf.DUMMYFUNCTION("REGEXEXTRACT(C117, """"""([^""""]+)"""""")"),"#N/A")</f>
        <v>#N/A</v>
      </c>
      <c r="F117" s="44"/>
    </row>
    <row r="118">
      <c r="A118" s="41"/>
      <c r="B118" s="41"/>
      <c r="C118" s="42"/>
      <c r="D118" s="41"/>
      <c r="E118" s="43" t="str">
        <f>IFERROR(__xludf.DUMMYFUNCTION("REGEXEXTRACT(C118, """"""([^""""]+)"""""")"),"#N/A")</f>
        <v>#N/A</v>
      </c>
      <c r="F118" s="44"/>
    </row>
    <row r="119">
      <c r="A119" s="41"/>
      <c r="B119" s="41"/>
      <c r="C119" s="42"/>
      <c r="D119" s="41"/>
      <c r="E119" s="43" t="str">
        <f>IFERROR(__xludf.DUMMYFUNCTION("REGEXEXTRACT(C119, """"""([^""""]+)"""""")"),"#N/A")</f>
        <v>#N/A</v>
      </c>
      <c r="F119" s="44"/>
    </row>
    <row r="120">
      <c r="A120" s="41"/>
      <c r="B120" s="41"/>
      <c r="C120" s="42"/>
      <c r="D120" s="41"/>
      <c r="E120" s="43" t="str">
        <f>IFERROR(__xludf.DUMMYFUNCTION("REGEXEXTRACT(C120, """"""([^""""]+)"""""")"),"#N/A")</f>
        <v>#N/A</v>
      </c>
      <c r="F120" s="44"/>
    </row>
    <row r="121">
      <c r="A121" s="41"/>
      <c r="B121" s="41"/>
      <c r="C121" s="42"/>
      <c r="D121" s="41"/>
      <c r="E121" s="43" t="str">
        <f>IFERROR(__xludf.DUMMYFUNCTION("REGEXEXTRACT(C121, """"""([^""""]+)"""""")"),"#N/A")</f>
        <v>#N/A</v>
      </c>
      <c r="F121" s="44"/>
    </row>
    <row r="122">
      <c r="A122" s="41"/>
      <c r="B122" s="41"/>
      <c r="C122" s="42"/>
      <c r="D122" s="41"/>
      <c r="E122" s="43" t="str">
        <f>IFERROR(__xludf.DUMMYFUNCTION("REGEXEXTRACT(C122, """"""([^""""]+)"""""")"),"#N/A")</f>
        <v>#N/A</v>
      </c>
      <c r="F122" s="44"/>
    </row>
    <row r="123">
      <c r="A123" s="41"/>
      <c r="B123" s="41"/>
      <c r="C123" s="42"/>
      <c r="D123" s="41"/>
      <c r="E123" s="43" t="str">
        <f>IFERROR(__xludf.DUMMYFUNCTION("REGEXEXTRACT(C123, """"""([^""""]+)"""""")"),"#N/A")</f>
        <v>#N/A</v>
      </c>
      <c r="F123" s="44"/>
    </row>
    <row r="124">
      <c r="A124" s="41"/>
      <c r="B124" s="41"/>
      <c r="C124" s="42"/>
      <c r="D124" s="41"/>
      <c r="E124" s="43" t="str">
        <f>IFERROR(__xludf.DUMMYFUNCTION("REGEXEXTRACT(C124, """"""([^""""]+)"""""")"),"#N/A")</f>
        <v>#N/A</v>
      </c>
      <c r="F124" s="44"/>
    </row>
    <row r="125">
      <c r="A125" s="41"/>
      <c r="B125" s="41"/>
      <c r="C125" s="42"/>
      <c r="D125" s="41"/>
      <c r="E125" s="43" t="str">
        <f>IFERROR(__xludf.DUMMYFUNCTION("REGEXEXTRACT(C125, """"""([^""""]+)"""""")"),"#N/A")</f>
        <v>#N/A</v>
      </c>
      <c r="F125" s="44"/>
    </row>
    <row r="126">
      <c r="A126" s="41"/>
      <c r="B126" s="41"/>
      <c r="C126" s="42"/>
      <c r="D126" s="41"/>
      <c r="E126" s="43" t="str">
        <f>IFERROR(__xludf.DUMMYFUNCTION("REGEXEXTRACT(C126, """"""([^""""]+)"""""")"),"#N/A")</f>
        <v>#N/A</v>
      </c>
      <c r="F126" s="44"/>
    </row>
    <row r="127">
      <c r="A127" s="41"/>
      <c r="B127" s="41"/>
      <c r="C127" s="42"/>
      <c r="D127" s="41"/>
      <c r="E127" s="43" t="str">
        <f>IFERROR(__xludf.DUMMYFUNCTION("REGEXEXTRACT(C127, """"""([^""""]+)"""""")"),"#N/A")</f>
        <v>#N/A</v>
      </c>
      <c r="F127" s="44"/>
    </row>
    <row r="128">
      <c r="A128" s="41"/>
      <c r="B128" s="41"/>
      <c r="C128" s="42"/>
      <c r="D128" s="41"/>
      <c r="E128" s="43" t="str">
        <f>IFERROR(__xludf.DUMMYFUNCTION("REGEXEXTRACT(C128, """"""([^""""]+)"""""")"),"#N/A")</f>
        <v>#N/A</v>
      </c>
      <c r="F128" s="44"/>
    </row>
    <row r="129">
      <c r="A129" s="41"/>
      <c r="B129" s="41"/>
      <c r="C129" s="42"/>
      <c r="D129" s="41"/>
      <c r="E129" s="43" t="str">
        <f>IFERROR(__xludf.DUMMYFUNCTION("REGEXEXTRACT(C129, """"""([^""""]+)"""""")"),"#N/A")</f>
        <v>#N/A</v>
      </c>
      <c r="F129" s="44"/>
    </row>
    <row r="130">
      <c r="A130" s="41"/>
      <c r="B130" s="41"/>
      <c r="C130" s="42"/>
      <c r="D130" s="41"/>
      <c r="E130" s="43" t="str">
        <f>IFERROR(__xludf.DUMMYFUNCTION("REGEXEXTRACT(C130, """"""([^""""]+)"""""")"),"#N/A")</f>
        <v>#N/A</v>
      </c>
      <c r="F130" s="44"/>
    </row>
    <row r="131">
      <c r="A131" s="41"/>
      <c r="B131" s="41"/>
      <c r="C131" s="42"/>
      <c r="D131" s="41"/>
      <c r="E131" s="43" t="str">
        <f>IFERROR(__xludf.DUMMYFUNCTION("REGEXEXTRACT(C131, """"""([^""""]+)"""""")"),"#N/A")</f>
        <v>#N/A</v>
      </c>
      <c r="F131" s="44"/>
    </row>
    <row r="132">
      <c r="A132" s="41"/>
      <c r="B132" s="41"/>
      <c r="C132" s="42"/>
      <c r="D132" s="41"/>
      <c r="E132" s="43" t="str">
        <f>IFERROR(__xludf.DUMMYFUNCTION("REGEXEXTRACT(C132, """"""([^""""]+)"""""")"),"#N/A")</f>
        <v>#N/A</v>
      </c>
      <c r="F132" s="44"/>
    </row>
    <row r="133">
      <c r="A133" s="41"/>
      <c r="B133" s="41"/>
      <c r="C133" s="42"/>
      <c r="D133" s="41"/>
      <c r="E133" s="43" t="str">
        <f>IFERROR(__xludf.DUMMYFUNCTION("REGEXEXTRACT(C133, """"""([^""""]+)"""""")"),"#N/A")</f>
        <v>#N/A</v>
      </c>
      <c r="F133" s="44"/>
    </row>
    <row r="134">
      <c r="A134" s="41"/>
      <c r="B134" s="41"/>
      <c r="C134" s="42"/>
      <c r="D134" s="41"/>
      <c r="E134" s="43" t="str">
        <f>IFERROR(__xludf.DUMMYFUNCTION("REGEXEXTRACT(C134, """"""([^""""]+)"""""")"),"#N/A")</f>
        <v>#N/A</v>
      </c>
      <c r="F134" s="44"/>
    </row>
    <row r="135">
      <c r="A135" s="41"/>
      <c r="B135" s="41"/>
      <c r="C135" s="42"/>
      <c r="D135" s="41"/>
      <c r="E135" s="43" t="str">
        <f>IFERROR(__xludf.DUMMYFUNCTION("REGEXEXTRACT(C135, """"""([^""""]+)"""""")"),"#N/A")</f>
        <v>#N/A</v>
      </c>
      <c r="F135" s="44"/>
    </row>
    <row r="136">
      <c r="A136" s="41"/>
      <c r="B136" s="41"/>
      <c r="C136" s="42"/>
      <c r="D136" s="41"/>
      <c r="E136" s="43" t="str">
        <f>IFERROR(__xludf.DUMMYFUNCTION("REGEXEXTRACT(C136, """"""([^""""]+)"""""")"),"#N/A")</f>
        <v>#N/A</v>
      </c>
      <c r="F136" s="44"/>
    </row>
    <row r="137">
      <c r="A137" s="41"/>
      <c r="B137" s="41"/>
      <c r="C137" s="42"/>
      <c r="D137" s="41"/>
      <c r="E137" s="43" t="str">
        <f>IFERROR(__xludf.DUMMYFUNCTION("REGEXEXTRACT(C137, """"""([^""""]+)"""""")"),"#N/A")</f>
        <v>#N/A</v>
      </c>
      <c r="F137" s="44"/>
    </row>
    <row r="138">
      <c r="A138" s="41"/>
      <c r="B138" s="41"/>
      <c r="C138" s="42"/>
      <c r="D138" s="41"/>
      <c r="E138" s="43" t="str">
        <f>IFERROR(__xludf.DUMMYFUNCTION("REGEXEXTRACT(C138, """"""([^""""]+)"""""")"),"#N/A")</f>
        <v>#N/A</v>
      </c>
      <c r="F138" s="44"/>
    </row>
    <row r="139">
      <c r="A139" s="41"/>
      <c r="B139" s="41"/>
      <c r="C139" s="42"/>
      <c r="D139" s="41"/>
      <c r="E139" s="43" t="str">
        <f>IFERROR(__xludf.DUMMYFUNCTION("REGEXEXTRACT(C139, """"""([^""""]+)"""""")"),"#N/A")</f>
        <v>#N/A</v>
      </c>
      <c r="F139" s="44"/>
    </row>
    <row r="140">
      <c r="A140" s="41"/>
      <c r="B140" s="41"/>
      <c r="C140" s="42"/>
      <c r="D140" s="41"/>
      <c r="E140" s="43" t="str">
        <f>IFERROR(__xludf.DUMMYFUNCTION("REGEXEXTRACT(C140, """"""([^""""]+)"""""")"),"#N/A")</f>
        <v>#N/A</v>
      </c>
      <c r="F140" s="44"/>
    </row>
    <row r="141">
      <c r="A141" s="41"/>
      <c r="B141" s="41"/>
      <c r="C141" s="42"/>
      <c r="D141" s="41"/>
      <c r="E141" s="43" t="str">
        <f>IFERROR(__xludf.DUMMYFUNCTION("REGEXEXTRACT(C141, """"""([^""""]+)"""""")"),"#N/A")</f>
        <v>#N/A</v>
      </c>
      <c r="F141" s="44"/>
    </row>
    <row r="142">
      <c r="A142" s="41"/>
      <c r="B142" s="41"/>
      <c r="C142" s="42"/>
      <c r="D142" s="41"/>
      <c r="E142" s="43" t="str">
        <f>IFERROR(__xludf.DUMMYFUNCTION("REGEXEXTRACT(C142, """"""([^""""]+)"""""")"),"#N/A")</f>
        <v>#N/A</v>
      </c>
      <c r="F142" s="44"/>
    </row>
    <row r="143">
      <c r="A143" s="41"/>
      <c r="B143" s="41"/>
      <c r="C143" s="42"/>
      <c r="D143" s="41"/>
      <c r="E143" s="43" t="str">
        <f>IFERROR(__xludf.DUMMYFUNCTION("REGEXEXTRACT(C143, """"""([^""""]+)"""""")"),"#N/A")</f>
        <v>#N/A</v>
      </c>
      <c r="F143" s="44"/>
    </row>
    <row r="144">
      <c r="A144" s="41"/>
      <c r="B144" s="41"/>
      <c r="C144" s="42"/>
      <c r="D144" s="41"/>
      <c r="E144" s="43" t="str">
        <f>IFERROR(__xludf.DUMMYFUNCTION("REGEXEXTRACT(C144, """"""([^""""]+)"""""")"),"#N/A")</f>
        <v>#N/A</v>
      </c>
      <c r="F144" s="44"/>
    </row>
    <row r="145">
      <c r="A145" s="41"/>
      <c r="B145" s="41"/>
      <c r="C145" s="42"/>
      <c r="D145" s="41"/>
      <c r="E145" s="43" t="str">
        <f>IFERROR(__xludf.DUMMYFUNCTION("REGEXEXTRACT(C145, """"""([^""""]+)"""""")"),"#N/A")</f>
        <v>#N/A</v>
      </c>
      <c r="F145" s="44"/>
    </row>
    <row r="146">
      <c r="A146" s="41"/>
      <c r="B146" s="41"/>
      <c r="C146" s="42"/>
      <c r="D146" s="41"/>
      <c r="E146" s="43" t="str">
        <f>IFERROR(__xludf.DUMMYFUNCTION("REGEXEXTRACT(C146, """"""([^""""]+)"""""")"),"#N/A")</f>
        <v>#N/A</v>
      </c>
      <c r="F146" s="44"/>
    </row>
    <row r="147">
      <c r="A147" s="41"/>
      <c r="B147" s="41"/>
      <c r="C147" s="42"/>
      <c r="D147" s="41"/>
      <c r="E147" s="43" t="str">
        <f>IFERROR(__xludf.DUMMYFUNCTION("REGEXEXTRACT(C147, """"""([^""""]+)"""""")"),"#N/A")</f>
        <v>#N/A</v>
      </c>
      <c r="F147" s="44"/>
    </row>
    <row r="148">
      <c r="A148" s="41"/>
      <c r="B148" s="41"/>
      <c r="C148" s="42"/>
      <c r="D148" s="41"/>
      <c r="E148" s="43" t="str">
        <f>IFERROR(__xludf.DUMMYFUNCTION("REGEXEXTRACT(C148, """"""([^""""]+)"""""")"),"#N/A")</f>
        <v>#N/A</v>
      </c>
      <c r="F148" s="44"/>
    </row>
    <row r="149">
      <c r="A149" s="41"/>
      <c r="B149" s="41"/>
      <c r="C149" s="42"/>
      <c r="D149" s="41"/>
      <c r="E149" s="43" t="str">
        <f>IFERROR(__xludf.DUMMYFUNCTION("REGEXEXTRACT(C149, """"""([^""""]+)"""""")"),"#N/A")</f>
        <v>#N/A</v>
      </c>
      <c r="F149" s="44"/>
    </row>
    <row r="150">
      <c r="A150" s="41"/>
      <c r="B150" s="41"/>
      <c r="C150" s="42"/>
      <c r="D150" s="41"/>
      <c r="E150" s="43" t="str">
        <f>IFERROR(__xludf.DUMMYFUNCTION("REGEXEXTRACT(C150, """"""([^""""]+)"""""")"),"#N/A")</f>
        <v>#N/A</v>
      </c>
      <c r="F150" s="44"/>
    </row>
    <row r="151">
      <c r="A151" s="41"/>
      <c r="B151" s="41"/>
      <c r="C151" s="42"/>
      <c r="D151" s="41"/>
      <c r="E151" s="43" t="str">
        <f>IFERROR(__xludf.DUMMYFUNCTION("REGEXEXTRACT(C151, """"""([^""""]+)"""""")"),"#N/A")</f>
        <v>#N/A</v>
      </c>
      <c r="F151" s="44"/>
    </row>
    <row r="152">
      <c r="A152" s="41"/>
      <c r="B152" s="41"/>
      <c r="C152" s="42"/>
      <c r="D152" s="41"/>
      <c r="E152" s="43" t="str">
        <f>IFERROR(__xludf.DUMMYFUNCTION("REGEXEXTRACT(C152, """"""([^""""]+)"""""")"),"#N/A")</f>
        <v>#N/A</v>
      </c>
      <c r="F152" s="44"/>
    </row>
    <row r="153">
      <c r="A153" s="41"/>
      <c r="B153" s="41"/>
      <c r="C153" s="42"/>
      <c r="D153" s="41"/>
      <c r="E153" s="43" t="str">
        <f>IFERROR(__xludf.DUMMYFUNCTION("REGEXEXTRACT(C153, """"""([^""""]+)"""""")"),"#N/A")</f>
        <v>#N/A</v>
      </c>
      <c r="F153" s="44"/>
    </row>
    <row r="154">
      <c r="A154" s="41"/>
      <c r="B154" s="41"/>
      <c r="C154" s="42"/>
      <c r="D154" s="41"/>
      <c r="E154" s="43" t="str">
        <f>IFERROR(__xludf.DUMMYFUNCTION("REGEXEXTRACT(C154, """"""([^""""]+)"""""")"),"#N/A")</f>
        <v>#N/A</v>
      </c>
      <c r="F154" s="44"/>
    </row>
    <row r="155">
      <c r="A155" s="41"/>
      <c r="B155" s="41"/>
      <c r="C155" s="42"/>
      <c r="D155" s="41"/>
      <c r="E155" s="43" t="str">
        <f>IFERROR(__xludf.DUMMYFUNCTION("REGEXEXTRACT(C155, """"""([^""""]+)"""""")"),"#N/A")</f>
        <v>#N/A</v>
      </c>
      <c r="F155" s="44"/>
    </row>
    <row r="156">
      <c r="A156" s="41"/>
      <c r="B156" s="41"/>
      <c r="C156" s="42"/>
      <c r="D156" s="41"/>
      <c r="E156" s="43" t="str">
        <f>IFERROR(__xludf.DUMMYFUNCTION("REGEXEXTRACT(C156, """"""([^""""]+)"""""")"),"#N/A")</f>
        <v>#N/A</v>
      </c>
      <c r="F156" s="44"/>
    </row>
    <row r="157">
      <c r="A157" s="41"/>
      <c r="B157" s="41"/>
      <c r="C157" s="42"/>
      <c r="D157" s="41"/>
      <c r="E157" s="43" t="str">
        <f>IFERROR(__xludf.DUMMYFUNCTION("REGEXEXTRACT(C157, """"""([^""""]+)"""""")"),"#N/A")</f>
        <v>#N/A</v>
      </c>
      <c r="F157" s="44"/>
    </row>
    <row r="158">
      <c r="A158" s="41"/>
      <c r="B158" s="41"/>
      <c r="C158" s="42"/>
      <c r="D158" s="41"/>
      <c r="E158" s="43" t="str">
        <f>IFERROR(__xludf.DUMMYFUNCTION("REGEXEXTRACT(C158, """"""([^""""]+)"""""")"),"#N/A")</f>
        <v>#N/A</v>
      </c>
      <c r="F158" s="44"/>
    </row>
    <row r="159">
      <c r="A159" s="41"/>
      <c r="B159" s="41"/>
      <c r="C159" s="42"/>
      <c r="D159" s="41"/>
      <c r="E159" s="43" t="str">
        <f>IFERROR(__xludf.DUMMYFUNCTION("REGEXEXTRACT(C159, """"""([^""""]+)"""""")"),"#N/A")</f>
        <v>#N/A</v>
      </c>
      <c r="F159" s="44"/>
    </row>
    <row r="160">
      <c r="A160" s="41"/>
      <c r="B160" s="41"/>
      <c r="C160" s="42"/>
      <c r="D160" s="41"/>
      <c r="E160" s="43" t="str">
        <f>IFERROR(__xludf.DUMMYFUNCTION("REGEXEXTRACT(C160, """"""([^""""]+)"""""")"),"#N/A")</f>
        <v>#N/A</v>
      </c>
      <c r="F160" s="44"/>
    </row>
    <row r="161">
      <c r="A161" s="41"/>
      <c r="B161" s="41"/>
      <c r="C161" s="42"/>
      <c r="D161" s="41"/>
      <c r="E161" s="43" t="str">
        <f>IFERROR(__xludf.DUMMYFUNCTION("REGEXEXTRACT(C161, """"""([^""""]+)"""""")"),"#N/A")</f>
        <v>#N/A</v>
      </c>
      <c r="F161" s="44"/>
    </row>
    <row r="162">
      <c r="A162" s="41"/>
      <c r="B162" s="41"/>
      <c r="C162" s="42"/>
      <c r="D162" s="41"/>
      <c r="E162" s="43" t="str">
        <f>IFERROR(__xludf.DUMMYFUNCTION("REGEXEXTRACT(C162, """"""([^""""]+)"""""")"),"#N/A")</f>
        <v>#N/A</v>
      </c>
      <c r="F162" s="44"/>
    </row>
    <row r="163">
      <c r="A163" s="41"/>
      <c r="B163" s="41"/>
      <c r="C163" s="42"/>
      <c r="D163" s="41"/>
      <c r="E163" s="43" t="str">
        <f>IFERROR(__xludf.DUMMYFUNCTION("REGEXEXTRACT(C163, """"""([^""""]+)"""""")"),"#N/A")</f>
        <v>#N/A</v>
      </c>
      <c r="F163" s="44"/>
    </row>
    <row r="164">
      <c r="A164" s="41"/>
      <c r="B164" s="41"/>
      <c r="C164" s="42"/>
      <c r="D164" s="41"/>
      <c r="E164" s="43" t="str">
        <f>IFERROR(__xludf.DUMMYFUNCTION("REGEXEXTRACT(C164, """"""([^""""]+)"""""")"),"#N/A")</f>
        <v>#N/A</v>
      </c>
      <c r="F164" s="44"/>
    </row>
    <row r="165">
      <c r="A165" s="41"/>
      <c r="B165" s="41"/>
      <c r="C165" s="42"/>
      <c r="D165" s="41"/>
      <c r="E165" s="43" t="str">
        <f>IFERROR(__xludf.DUMMYFUNCTION("REGEXEXTRACT(C165, """"""([^""""]+)"""""")"),"#N/A")</f>
        <v>#N/A</v>
      </c>
      <c r="F165" s="44"/>
    </row>
    <row r="166">
      <c r="A166" s="41"/>
      <c r="B166" s="41"/>
      <c r="C166" s="42"/>
      <c r="D166" s="41"/>
      <c r="E166" s="43" t="str">
        <f>IFERROR(__xludf.DUMMYFUNCTION("REGEXEXTRACT(C166, """"""([^""""]+)"""""")"),"#N/A")</f>
        <v>#N/A</v>
      </c>
      <c r="F166" s="44"/>
    </row>
    <row r="167">
      <c r="A167" s="41"/>
      <c r="B167" s="41"/>
      <c r="C167" s="42"/>
      <c r="D167" s="41"/>
      <c r="E167" s="43" t="str">
        <f>IFERROR(__xludf.DUMMYFUNCTION("REGEXEXTRACT(C167, """"""([^""""]+)"""""")"),"#N/A")</f>
        <v>#N/A</v>
      </c>
      <c r="F167" s="44"/>
    </row>
    <row r="168">
      <c r="A168" s="41"/>
      <c r="B168" s="41"/>
      <c r="C168" s="42"/>
      <c r="D168" s="41"/>
      <c r="E168" s="43" t="str">
        <f>IFERROR(__xludf.DUMMYFUNCTION("REGEXEXTRACT(C168, """"""([^""""]+)"""""")"),"#N/A")</f>
        <v>#N/A</v>
      </c>
      <c r="F168" s="44"/>
    </row>
    <row r="169">
      <c r="A169" s="41"/>
      <c r="B169" s="41"/>
      <c r="C169" s="42"/>
      <c r="D169" s="41"/>
      <c r="E169" s="43" t="str">
        <f>IFERROR(__xludf.DUMMYFUNCTION("REGEXEXTRACT(C169, """"""([^""""]+)"""""")"),"#N/A")</f>
        <v>#N/A</v>
      </c>
      <c r="F169" s="44"/>
    </row>
    <row r="170">
      <c r="A170" s="41"/>
      <c r="B170" s="41"/>
      <c r="C170" s="42"/>
      <c r="D170" s="41"/>
      <c r="E170" s="43" t="str">
        <f>IFERROR(__xludf.DUMMYFUNCTION("REGEXEXTRACT(C170, """"""([^""""]+)"""""")"),"#N/A")</f>
        <v>#N/A</v>
      </c>
      <c r="F170" s="44"/>
    </row>
    <row r="171">
      <c r="A171" s="41"/>
      <c r="B171" s="41"/>
      <c r="C171" s="42"/>
      <c r="D171" s="41"/>
      <c r="E171" s="43" t="str">
        <f>IFERROR(__xludf.DUMMYFUNCTION("REGEXEXTRACT(C171, """"""([^""""]+)"""""")"),"#N/A")</f>
        <v>#N/A</v>
      </c>
      <c r="F171" s="44"/>
    </row>
    <row r="172">
      <c r="A172" s="41"/>
      <c r="B172" s="41"/>
      <c r="C172" s="42"/>
      <c r="D172" s="41"/>
      <c r="E172" s="43" t="str">
        <f>IFERROR(__xludf.DUMMYFUNCTION("REGEXEXTRACT(C172, """"""([^""""]+)"""""")"),"#N/A")</f>
        <v>#N/A</v>
      </c>
      <c r="F172" s="44"/>
    </row>
    <row r="173">
      <c r="A173" s="41"/>
      <c r="B173" s="41"/>
      <c r="C173" s="42"/>
      <c r="D173" s="41"/>
      <c r="E173" s="43" t="str">
        <f>IFERROR(__xludf.DUMMYFUNCTION("REGEXEXTRACT(C173, """"""([^""""]+)"""""")"),"#N/A")</f>
        <v>#N/A</v>
      </c>
      <c r="F173" s="44"/>
    </row>
    <row r="174">
      <c r="A174" s="41"/>
      <c r="B174" s="41"/>
      <c r="C174" s="42"/>
      <c r="D174" s="41"/>
      <c r="E174" s="43" t="str">
        <f>IFERROR(__xludf.DUMMYFUNCTION("REGEXEXTRACT(C174, """"""([^""""]+)"""""")"),"#N/A")</f>
        <v>#N/A</v>
      </c>
      <c r="F174" s="44"/>
    </row>
    <row r="175">
      <c r="A175" s="41"/>
      <c r="B175" s="41"/>
      <c r="C175" s="42"/>
      <c r="D175" s="41"/>
      <c r="E175" s="43" t="str">
        <f>IFERROR(__xludf.DUMMYFUNCTION("REGEXEXTRACT(C175, """"""([^""""]+)"""""")"),"#N/A")</f>
        <v>#N/A</v>
      </c>
      <c r="F175" s="44"/>
    </row>
    <row r="176">
      <c r="A176" s="41"/>
      <c r="B176" s="41"/>
      <c r="C176" s="42"/>
      <c r="D176" s="41"/>
      <c r="E176" s="43" t="str">
        <f>IFERROR(__xludf.DUMMYFUNCTION("REGEXEXTRACT(C176, """"""([^""""]+)"""""")"),"#N/A")</f>
        <v>#N/A</v>
      </c>
      <c r="F176" s="44"/>
    </row>
    <row r="177">
      <c r="A177" s="41"/>
      <c r="B177" s="41"/>
      <c r="C177" s="42"/>
      <c r="D177" s="41"/>
      <c r="E177" s="43" t="str">
        <f>IFERROR(__xludf.DUMMYFUNCTION("REGEXEXTRACT(C177, """"""([^""""]+)"""""")"),"#N/A")</f>
        <v>#N/A</v>
      </c>
      <c r="F177" s="44"/>
    </row>
    <row r="178">
      <c r="A178" s="41"/>
      <c r="B178" s="41"/>
      <c r="C178" s="42"/>
      <c r="D178" s="41"/>
      <c r="E178" s="43" t="str">
        <f>IFERROR(__xludf.DUMMYFUNCTION("REGEXEXTRACT(C178, """"""([^""""]+)"""""")"),"#N/A")</f>
        <v>#N/A</v>
      </c>
      <c r="F178" s="44"/>
    </row>
    <row r="179">
      <c r="A179" s="41"/>
      <c r="B179" s="41"/>
      <c r="C179" s="42"/>
      <c r="D179" s="41"/>
      <c r="E179" s="43" t="str">
        <f>IFERROR(__xludf.DUMMYFUNCTION("REGEXEXTRACT(C179, """"""([^""""]+)"""""")"),"#N/A")</f>
        <v>#N/A</v>
      </c>
      <c r="F179" s="44"/>
    </row>
    <row r="180">
      <c r="A180" s="41"/>
      <c r="B180" s="41"/>
      <c r="C180" s="42"/>
      <c r="D180" s="41"/>
      <c r="E180" s="43" t="str">
        <f>IFERROR(__xludf.DUMMYFUNCTION("REGEXEXTRACT(C180, """"""([^""""]+)"""""")"),"#N/A")</f>
        <v>#N/A</v>
      </c>
      <c r="F180" s="44"/>
    </row>
    <row r="181">
      <c r="A181" s="41"/>
      <c r="B181" s="41"/>
      <c r="C181" s="42"/>
      <c r="D181" s="41"/>
      <c r="E181" s="43" t="str">
        <f>IFERROR(__xludf.DUMMYFUNCTION("REGEXEXTRACT(C181, """"""([^""""]+)"""""")"),"#N/A")</f>
        <v>#N/A</v>
      </c>
      <c r="F181" s="44"/>
    </row>
    <row r="182">
      <c r="A182" s="41"/>
      <c r="B182" s="41"/>
      <c r="C182" s="42"/>
      <c r="D182" s="41"/>
      <c r="E182" s="43" t="str">
        <f>IFERROR(__xludf.DUMMYFUNCTION("REGEXEXTRACT(C182, """"""([^""""]+)"""""")"),"#N/A")</f>
        <v>#N/A</v>
      </c>
      <c r="F182" s="44"/>
    </row>
    <row r="183">
      <c r="A183" s="41"/>
      <c r="B183" s="41"/>
      <c r="C183" s="42"/>
      <c r="D183" s="41"/>
      <c r="E183" s="43" t="str">
        <f>IFERROR(__xludf.DUMMYFUNCTION("REGEXEXTRACT(C183, """"""([^""""]+)"""""")"),"#N/A")</f>
        <v>#N/A</v>
      </c>
      <c r="F183" s="44"/>
    </row>
    <row r="184">
      <c r="A184" s="41"/>
      <c r="B184" s="41"/>
      <c r="C184" s="42"/>
      <c r="D184" s="41"/>
      <c r="E184" s="43" t="str">
        <f>IFERROR(__xludf.DUMMYFUNCTION("REGEXEXTRACT(C184, """"""([^""""]+)"""""")"),"#N/A")</f>
        <v>#N/A</v>
      </c>
      <c r="F184" s="44"/>
    </row>
    <row r="185">
      <c r="A185" s="41"/>
      <c r="B185" s="41"/>
      <c r="C185" s="42"/>
      <c r="D185" s="41"/>
      <c r="E185" s="43" t="str">
        <f>IFERROR(__xludf.DUMMYFUNCTION("REGEXEXTRACT(C185, """"""([^""""]+)"""""")"),"#N/A")</f>
        <v>#N/A</v>
      </c>
      <c r="F185" s="44"/>
    </row>
    <row r="186">
      <c r="A186" s="41"/>
      <c r="B186" s="41"/>
      <c r="C186" s="42"/>
      <c r="D186" s="41"/>
      <c r="E186" s="43" t="str">
        <f>IFERROR(__xludf.DUMMYFUNCTION("REGEXEXTRACT(C186, """"""([^""""]+)"""""")"),"#N/A")</f>
        <v>#N/A</v>
      </c>
      <c r="F186" s="44"/>
    </row>
    <row r="187">
      <c r="A187" s="41"/>
      <c r="B187" s="41"/>
      <c r="C187" s="42"/>
      <c r="D187" s="41"/>
      <c r="E187" s="43" t="str">
        <f>IFERROR(__xludf.DUMMYFUNCTION("REGEXEXTRACT(C187, """"""([^""""]+)"""""")"),"#N/A")</f>
        <v>#N/A</v>
      </c>
      <c r="F187" s="44"/>
    </row>
    <row r="188">
      <c r="A188" s="41"/>
      <c r="B188" s="41"/>
      <c r="C188" s="42"/>
      <c r="D188" s="41"/>
      <c r="E188" s="43" t="str">
        <f>IFERROR(__xludf.DUMMYFUNCTION("REGEXEXTRACT(C188, """"""([^""""]+)"""""")"),"#N/A")</f>
        <v>#N/A</v>
      </c>
      <c r="F188" s="44"/>
    </row>
    <row r="189">
      <c r="A189" s="41"/>
      <c r="B189" s="41"/>
      <c r="C189" s="42"/>
      <c r="D189" s="41"/>
      <c r="E189" s="43" t="str">
        <f>IFERROR(__xludf.DUMMYFUNCTION("REGEXEXTRACT(C189, """"""([^""""]+)"""""")"),"#N/A")</f>
        <v>#N/A</v>
      </c>
      <c r="F189" s="44"/>
    </row>
    <row r="190">
      <c r="A190" s="41"/>
      <c r="B190" s="41"/>
      <c r="C190" s="42"/>
      <c r="D190" s="41"/>
      <c r="E190" s="43" t="str">
        <f>IFERROR(__xludf.DUMMYFUNCTION("REGEXEXTRACT(C190, """"""([^""""]+)"""""")"),"#N/A")</f>
        <v>#N/A</v>
      </c>
      <c r="F190" s="44"/>
    </row>
    <row r="191">
      <c r="A191" s="41"/>
      <c r="B191" s="41"/>
      <c r="C191" s="42"/>
      <c r="D191" s="41"/>
      <c r="E191" s="43" t="str">
        <f>IFERROR(__xludf.DUMMYFUNCTION("REGEXEXTRACT(C191, """"""([^""""]+)"""""")"),"#N/A")</f>
        <v>#N/A</v>
      </c>
      <c r="F191" s="44"/>
    </row>
    <row r="192">
      <c r="A192" s="41"/>
      <c r="B192" s="41"/>
      <c r="C192" s="42"/>
      <c r="D192" s="41"/>
      <c r="E192" s="43" t="str">
        <f>IFERROR(__xludf.DUMMYFUNCTION("REGEXEXTRACT(C192, """"""([^""""]+)"""""")"),"#N/A")</f>
        <v>#N/A</v>
      </c>
      <c r="F192" s="44"/>
    </row>
    <row r="193">
      <c r="A193" s="41"/>
      <c r="B193" s="41"/>
      <c r="C193" s="42"/>
      <c r="D193" s="41"/>
      <c r="E193" s="43" t="str">
        <f>IFERROR(__xludf.DUMMYFUNCTION("REGEXEXTRACT(C193, """"""([^""""]+)"""""")"),"#N/A")</f>
        <v>#N/A</v>
      </c>
      <c r="F193" s="44"/>
    </row>
    <row r="194">
      <c r="A194" s="41"/>
      <c r="B194" s="41"/>
      <c r="C194" s="42"/>
      <c r="D194" s="41"/>
      <c r="E194" s="43" t="str">
        <f>IFERROR(__xludf.DUMMYFUNCTION("REGEXEXTRACT(C194, """"""([^""""]+)"""""")"),"#N/A")</f>
        <v>#N/A</v>
      </c>
      <c r="F194" s="44"/>
    </row>
    <row r="195">
      <c r="A195" s="41"/>
      <c r="B195" s="41"/>
      <c r="C195" s="42"/>
      <c r="D195" s="41"/>
      <c r="E195" s="43" t="str">
        <f>IFERROR(__xludf.DUMMYFUNCTION("REGEXEXTRACT(C195, """"""([^""""]+)"""""")"),"#N/A")</f>
        <v>#N/A</v>
      </c>
      <c r="F195" s="44"/>
    </row>
    <row r="196">
      <c r="A196" s="41"/>
      <c r="B196" s="41"/>
      <c r="C196" s="42"/>
      <c r="D196" s="41"/>
      <c r="E196" s="43" t="str">
        <f>IFERROR(__xludf.DUMMYFUNCTION("REGEXEXTRACT(C196, """"""([^""""]+)"""""")"),"#N/A")</f>
        <v>#N/A</v>
      </c>
      <c r="F196" s="44"/>
    </row>
    <row r="197">
      <c r="A197" s="41"/>
      <c r="B197" s="41"/>
      <c r="C197" s="42"/>
      <c r="D197" s="41"/>
      <c r="E197" s="43" t="str">
        <f>IFERROR(__xludf.DUMMYFUNCTION("REGEXEXTRACT(C197, """"""([^""""]+)"""""")"),"#N/A")</f>
        <v>#N/A</v>
      </c>
      <c r="F197" s="44"/>
    </row>
    <row r="198">
      <c r="A198" s="41"/>
      <c r="B198" s="41"/>
      <c r="C198" s="42"/>
      <c r="D198" s="41"/>
      <c r="E198" s="43" t="str">
        <f>IFERROR(__xludf.DUMMYFUNCTION("REGEXEXTRACT(C198, """"""([^""""]+)"""""")"),"#N/A")</f>
        <v>#N/A</v>
      </c>
      <c r="F198" s="44"/>
    </row>
    <row r="199">
      <c r="A199" s="41"/>
      <c r="B199" s="41"/>
      <c r="C199" s="42"/>
      <c r="D199" s="41"/>
      <c r="E199" s="43" t="str">
        <f>IFERROR(__xludf.DUMMYFUNCTION("REGEXEXTRACT(C199, """"""([^""""]+)"""""")"),"#N/A")</f>
        <v>#N/A</v>
      </c>
      <c r="F199" s="44"/>
    </row>
    <row r="200">
      <c r="A200" s="41"/>
      <c r="B200" s="41"/>
      <c r="C200" s="42"/>
      <c r="D200" s="41"/>
      <c r="E200" s="43" t="str">
        <f>IFERROR(__xludf.DUMMYFUNCTION("REGEXEXTRACT(C200, """"""([^""""]+)"""""")"),"#N/A")</f>
        <v>#N/A</v>
      </c>
      <c r="F200" s="44"/>
    </row>
    <row r="201">
      <c r="A201" s="41"/>
      <c r="B201" s="41"/>
      <c r="C201" s="42"/>
      <c r="D201" s="41"/>
      <c r="E201" s="43" t="str">
        <f>IFERROR(__xludf.DUMMYFUNCTION("REGEXEXTRACT(C201, """"""([^""""]+)"""""")"),"#N/A")</f>
        <v>#N/A</v>
      </c>
      <c r="F201" s="44"/>
    </row>
    <row r="202">
      <c r="A202" s="41"/>
      <c r="B202" s="41"/>
      <c r="C202" s="42"/>
      <c r="D202" s="41"/>
      <c r="E202" s="43" t="str">
        <f>IFERROR(__xludf.DUMMYFUNCTION("REGEXEXTRACT(C202, """"""([^""""]+)"""""")"),"#N/A")</f>
        <v>#N/A</v>
      </c>
      <c r="F202" s="44"/>
    </row>
    <row r="203">
      <c r="A203" s="41"/>
      <c r="B203" s="41"/>
      <c r="C203" s="42"/>
      <c r="D203" s="41"/>
      <c r="E203" s="43" t="str">
        <f>IFERROR(__xludf.DUMMYFUNCTION("REGEXEXTRACT(C203, """"""([^""""]+)"""""")"),"#N/A")</f>
        <v>#N/A</v>
      </c>
      <c r="F203" s="44"/>
    </row>
    <row r="204">
      <c r="A204" s="41"/>
      <c r="B204" s="41"/>
      <c r="C204" s="42"/>
      <c r="D204" s="41"/>
      <c r="E204" s="43" t="str">
        <f>IFERROR(__xludf.DUMMYFUNCTION("REGEXEXTRACT(C204, """"""([^""""]+)"""""")"),"#N/A")</f>
        <v>#N/A</v>
      </c>
      <c r="F204" s="44"/>
    </row>
    <row r="205">
      <c r="A205" s="41"/>
      <c r="B205" s="41"/>
      <c r="C205" s="42"/>
      <c r="D205" s="41"/>
      <c r="E205" s="43" t="str">
        <f>IFERROR(__xludf.DUMMYFUNCTION("REGEXEXTRACT(C205, """"""([^""""]+)"""""")"),"#N/A")</f>
        <v>#N/A</v>
      </c>
      <c r="F205" s="44"/>
    </row>
    <row r="206">
      <c r="A206" s="41"/>
      <c r="B206" s="41"/>
      <c r="C206" s="42"/>
      <c r="D206" s="41"/>
      <c r="E206" s="43" t="str">
        <f>IFERROR(__xludf.DUMMYFUNCTION("REGEXEXTRACT(C206, """"""([^""""]+)"""""")"),"#N/A")</f>
        <v>#N/A</v>
      </c>
      <c r="F206" s="44"/>
    </row>
    <row r="207">
      <c r="A207" s="41"/>
      <c r="B207" s="41"/>
      <c r="C207" s="42"/>
      <c r="D207" s="41"/>
      <c r="E207" s="43" t="str">
        <f>IFERROR(__xludf.DUMMYFUNCTION("REGEXEXTRACT(C207, """"""([^""""]+)"""""")"),"#N/A")</f>
        <v>#N/A</v>
      </c>
      <c r="F207" s="44"/>
    </row>
    <row r="208">
      <c r="A208" s="41"/>
      <c r="B208" s="41"/>
      <c r="C208" s="42"/>
      <c r="D208" s="41"/>
      <c r="E208" s="43" t="str">
        <f>IFERROR(__xludf.DUMMYFUNCTION("REGEXEXTRACT(C208, """"""([^""""]+)"""""")"),"#N/A")</f>
        <v>#N/A</v>
      </c>
      <c r="F208" s="44"/>
    </row>
    <row r="209">
      <c r="A209" s="41"/>
      <c r="B209" s="41"/>
      <c r="C209" s="42"/>
      <c r="D209" s="41"/>
      <c r="E209" s="43" t="str">
        <f>IFERROR(__xludf.DUMMYFUNCTION("REGEXEXTRACT(C209, """"""([^""""]+)"""""")"),"#N/A")</f>
        <v>#N/A</v>
      </c>
      <c r="F209" s="44"/>
    </row>
    <row r="210">
      <c r="A210" s="41"/>
      <c r="B210" s="41"/>
      <c r="C210" s="42"/>
      <c r="D210" s="41"/>
      <c r="E210" s="43" t="str">
        <f>IFERROR(__xludf.DUMMYFUNCTION("REGEXEXTRACT(C210, """"""([^""""]+)"""""")"),"#N/A")</f>
        <v>#N/A</v>
      </c>
      <c r="F210" s="44"/>
    </row>
    <row r="211">
      <c r="A211" s="41"/>
      <c r="B211" s="41"/>
      <c r="C211" s="42"/>
      <c r="D211" s="41"/>
      <c r="E211" s="43" t="str">
        <f>IFERROR(__xludf.DUMMYFUNCTION("REGEXEXTRACT(C211, """"""([^""""]+)"""""")"),"#N/A")</f>
        <v>#N/A</v>
      </c>
      <c r="F211" s="44"/>
    </row>
    <row r="212">
      <c r="A212" s="41"/>
      <c r="B212" s="41"/>
      <c r="C212" s="42"/>
      <c r="D212" s="41"/>
      <c r="E212" s="43" t="str">
        <f>IFERROR(__xludf.DUMMYFUNCTION("REGEXEXTRACT(C212, """"""([^""""]+)"""""")"),"#N/A")</f>
        <v>#N/A</v>
      </c>
      <c r="F212" s="44"/>
    </row>
    <row r="213">
      <c r="A213" s="41"/>
      <c r="B213" s="41"/>
      <c r="C213" s="42"/>
      <c r="D213" s="41"/>
      <c r="E213" s="43" t="str">
        <f>IFERROR(__xludf.DUMMYFUNCTION("REGEXEXTRACT(C213, """"""([^""""]+)"""""")"),"#N/A")</f>
        <v>#N/A</v>
      </c>
      <c r="F213" s="44"/>
    </row>
    <row r="214">
      <c r="A214" s="41"/>
      <c r="B214" s="41"/>
      <c r="C214" s="42"/>
      <c r="D214" s="41"/>
      <c r="E214" s="43" t="str">
        <f>IFERROR(__xludf.DUMMYFUNCTION("REGEXEXTRACT(C214, """"""([^""""]+)"""""")"),"#N/A")</f>
        <v>#N/A</v>
      </c>
      <c r="F214" s="44"/>
    </row>
    <row r="215">
      <c r="A215" s="41"/>
      <c r="B215" s="41"/>
      <c r="C215" s="42"/>
      <c r="D215" s="41"/>
      <c r="E215" s="43" t="str">
        <f>IFERROR(__xludf.DUMMYFUNCTION("REGEXEXTRACT(C215, """"""([^""""]+)"""""")"),"#N/A")</f>
        <v>#N/A</v>
      </c>
      <c r="F215" s="44"/>
    </row>
    <row r="216">
      <c r="A216" s="41"/>
      <c r="B216" s="41"/>
      <c r="C216" s="42"/>
      <c r="D216" s="41"/>
      <c r="E216" s="43" t="str">
        <f>IFERROR(__xludf.DUMMYFUNCTION("REGEXEXTRACT(C216, """"""([^""""]+)"""""")"),"#N/A")</f>
        <v>#N/A</v>
      </c>
      <c r="F216" s="44"/>
    </row>
    <row r="217">
      <c r="A217" s="41"/>
      <c r="B217" s="41"/>
      <c r="C217" s="42"/>
      <c r="D217" s="41"/>
      <c r="E217" s="43" t="str">
        <f>IFERROR(__xludf.DUMMYFUNCTION("REGEXEXTRACT(C217, """"""([^""""]+)"""""")"),"#N/A")</f>
        <v>#N/A</v>
      </c>
      <c r="F217" s="44"/>
    </row>
    <row r="218">
      <c r="A218" s="41"/>
      <c r="B218" s="41"/>
      <c r="C218" s="42"/>
      <c r="D218" s="41"/>
      <c r="E218" s="43" t="str">
        <f>IFERROR(__xludf.DUMMYFUNCTION("REGEXEXTRACT(C218, """"""([^""""]+)"""""")"),"#N/A")</f>
        <v>#N/A</v>
      </c>
      <c r="F218" s="44"/>
    </row>
    <row r="219">
      <c r="A219" s="41"/>
      <c r="B219" s="41"/>
      <c r="C219" s="42"/>
      <c r="D219" s="41"/>
      <c r="E219" s="43" t="str">
        <f>IFERROR(__xludf.DUMMYFUNCTION("REGEXEXTRACT(C219, """"""([^""""]+)"""""")"),"#N/A")</f>
        <v>#N/A</v>
      </c>
      <c r="F219" s="44"/>
    </row>
    <row r="220">
      <c r="A220" s="41"/>
      <c r="B220" s="41"/>
      <c r="C220" s="42"/>
      <c r="D220" s="41"/>
      <c r="E220" s="43" t="str">
        <f>IFERROR(__xludf.DUMMYFUNCTION("REGEXEXTRACT(C220, """"""([^""""]+)"""""")"),"#N/A")</f>
        <v>#N/A</v>
      </c>
      <c r="F220" s="44"/>
    </row>
    <row r="221">
      <c r="A221" s="41"/>
      <c r="B221" s="41"/>
      <c r="C221" s="42"/>
      <c r="D221" s="41"/>
      <c r="E221" s="43" t="str">
        <f>IFERROR(__xludf.DUMMYFUNCTION("REGEXEXTRACT(C221, """"""([^""""]+)"""""")"),"#N/A")</f>
        <v>#N/A</v>
      </c>
      <c r="F221" s="44"/>
    </row>
    <row r="222">
      <c r="A222" s="41"/>
      <c r="B222" s="41"/>
      <c r="C222" s="42"/>
      <c r="D222" s="41"/>
      <c r="E222" s="43" t="str">
        <f>IFERROR(__xludf.DUMMYFUNCTION("REGEXEXTRACT(C222, """"""([^""""]+)"""""")"),"#N/A")</f>
        <v>#N/A</v>
      </c>
      <c r="F222" s="44"/>
    </row>
    <row r="223">
      <c r="A223" s="41"/>
      <c r="B223" s="41"/>
      <c r="C223" s="42"/>
      <c r="D223" s="41"/>
      <c r="E223" s="43" t="str">
        <f>IFERROR(__xludf.DUMMYFUNCTION("REGEXEXTRACT(C223, """"""([^""""]+)"""""")"),"#N/A")</f>
        <v>#N/A</v>
      </c>
      <c r="F223" s="44"/>
    </row>
    <row r="224">
      <c r="A224" s="41"/>
      <c r="B224" s="41"/>
      <c r="C224" s="42"/>
      <c r="D224" s="41"/>
      <c r="E224" s="43" t="str">
        <f>IFERROR(__xludf.DUMMYFUNCTION("REGEXEXTRACT(C224, """"""([^""""]+)"""""")"),"#N/A")</f>
        <v>#N/A</v>
      </c>
      <c r="F224" s="44"/>
    </row>
    <row r="225">
      <c r="A225" s="41"/>
      <c r="B225" s="41"/>
      <c r="C225" s="42"/>
      <c r="D225" s="41"/>
      <c r="E225" s="43" t="str">
        <f>IFERROR(__xludf.DUMMYFUNCTION("REGEXEXTRACT(C225, """"""([^""""]+)"""""")"),"#N/A")</f>
        <v>#N/A</v>
      </c>
      <c r="F225" s="44"/>
    </row>
    <row r="226">
      <c r="A226" s="41"/>
      <c r="B226" s="41"/>
      <c r="C226" s="42"/>
      <c r="D226" s="41"/>
      <c r="E226" s="43" t="str">
        <f>IFERROR(__xludf.DUMMYFUNCTION("REGEXEXTRACT(C226, """"""([^""""]+)"""""")"),"#N/A")</f>
        <v>#N/A</v>
      </c>
      <c r="F226" s="44"/>
    </row>
    <row r="227">
      <c r="A227" s="41"/>
      <c r="B227" s="41"/>
      <c r="C227" s="42"/>
      <c r="D227" s="41"/>
      <c r="E227" s="43" t="str">
        <f>IFERROR(__xludf.DUMMYFUNCTION("REGEXEXTRACT(C227, """"""([^""""]+)"""""")"),"#N/A")</f>
        <v>#N/A</v>
      </c>
      <c r="F227" s="44"/>
    </row>
    <row r="228">
      <c r="A228" s="41"/>
      <c r="B228" s="41"/>
      <c r="C228" s="42"/>
      <c r="D228" s="41"/>
      <c r="E228" s="43" t="str">
        <f>IFERROR(__xludf.DUMMYFUNCTION("REGEXEXTRACT(C228, """"""([^""""]+)"""""")"),"#N/A")</f>
        <v>#N/A</v>
      </c>
      <c r="F228" s="44"/>
    </row>
    <row r="229">
      <c r="A229" s="41"/>
      <c r="B229" s="41"/>
      <c r="C229" s="42"/>
      <c r="D229" s="41"/>
      <c r="E229" s="43" t="str">
        <f>IFERROR(__xludf.DUMMYFUNCTION("REGEXEXTRACT(C229, """"""([^""""]+)"""""")"),"#N/A")</f>
        <v>#N/A</v>
      </c>
      <c r="F229" s="44"/>
    </row>
    <row r="230">
      <c r="A230" s="41"/>
      <c r="B230" s="41"/>
      <c r="C230" s="42"/>
      <c r="D230" s="41"/>
      <c r="E230" s="43" t="str">
        <f>IFERROR(__xludf.DUMMYFUNCTION("REGEXEXTRACT(C230, """"""([^""""]+)"""""")"),"#N/A")</f>
        <v>#N/A</v>
      </c>
      <c r="F230" s="44"/>
    </row>
    <row r="231">
      <c r="A231" s="41"/>
      <c r="B231" s="41"/>
      <c r="C231" s="42"/>
      <c r="D231" s="41"/>
      <c r="E231" s="43" t="str">
        <f>IFERROR(__xludf.DUMMYFUNCTION("REGEXEXTRACT(C231, """"""([^""""]+)"""""")"),"#N/A")</f>
        <v>#N/A</v>
      </c>
      <c r="F231" s="44"/>
    </row>
    <row r="232">
      <c r="A232" s="41"/>
      <c r="B232" s="41"/>
      <c r="C232" s="42"/>
      <c r="D232" s="41"/>
      <c r="E232" s="43" t="str">
        <f>IFERROR(__xludf.DUMMYFUNCTION("REGEXEXTRACT(C232, """"""([^""""]+)"""""")"),"#N/A")</f>
        <v>#N/A</v>
      </c>
      <c r="F232" s="44"/>
    </row>
    <row r="233">
      <c r="A233" s="41"/>
      <c r="B233" s="41"/>
      <c r="C233" s="42"/>
      <c r="D233" s="41"/>
      <c r="E233" s="43" t="str">
        <f>IFERROR(__xludf.DUMMYFUNCTION("REGEXEXTRACT(C233, """"""([^""""]+)"""""")"),"#N/A")</f>
        <v>#N/A</v>
      </c>
      <c r="F233" s="44"/>
    </row>
    <row r="234">
      <c r="A234" s="41"/>
      <c r="B234" s="41"/>
      <c r="C234" s="42"/>
      <c r="D234" s="41"/>
      <c r="E234" s="43" t="str">
        <f>IFERROR(__xludf.DUMMYFUNCTION("REGEXEXTRACT(C234, """"""([^""""]+)"""""")"),"#N/A")</f>
        <v>#N/A</v>
      </c>
      <c r="F234" s="44"/>
    </row>
    <row r="235">
      <c r="A235" s="41"/>
      <c r="B235" s="41"/>
      <c r="C235" s="42"/>
      <c r="D235" s="41"/>
      <c r="E235" s="43" t="str">
        <f>IFERROR(__xludf.DUMMYFUNCTION("REGEXEXTRACT(C235, """"""([^""""]+)"""""")"),"#N/A")</f>
        <v>#N/A</v>
      </c>
      <c r="F235" s="44"/>
    </row>
    <row r="236">
      <c r="A236" s="41"/>
      <c r="B236" s="41"/>
      <c r="C236" s="42"/>
      <c r="D236" s="41"/>
      <c r="E236" s="43" t="str">
        <f>IFERROR(__xludf.DUMMYFUNCTION("REGEXEXTRACT(C236, """"""([^""""]+)"""""")"),"#N/A")</f>
        <v>#N/A</v>
      </c>
      <c r="F236" s="44"/>
    </row>
    <row r="237">
      <c r="A237" s="41"/>
      <c r="B237" s="41"/>
      <c r="C237" s="42"/>
      <c r="D237" s="41"/>
      <c r="E237" s="43" t="str">
        <f>IFERROR(__xludf.DUMMYFUNCTION("REGEXEXTRACT(C237, """"""([^""""]+)"""""")"),"#N/A")</f>
        <v>#N/A</v>
      </c>
      <c r="F237" s="44"/>
    </row>
    <row r="238">
      <c r="A238" s="41"/>
      <c r="B238" s="41"/>
      <c r="C238" s="42"/>
      <c r="D238" s="41"/>
      <c r="E238" s="43" t="str">
        <f>IFERROR(__xludf.DUMMYFUNCTION("REGEXEXTRACT(C238, """"""([^""""]+)"""""")"),"#N/A")</f>
        <v>#N/A</v>
      </c>
      <c r="F238" s="44"/>
    </row>
    <row r="239">
      <c r="A239" s="41"/>
      <c r="B239" s="41"/>
      <c r="C239" s="42"/>
      <c r="D239" s="41"/>
      <c r="E239" s="43" t="str">
        <f>IFERROR(__xludf.DUMMYFUNCTION("REGEXEXTRACT(C239, """"""([^""""]+)"""""")"),"#N/A")</f>
        <v>#N/A</v>
      </c>
      <c r="F239" s="44"/>
    </row>
    <row r="240">
      <c r="A240" s="41"/>
      <c r="B240" s="41"/>
      <c r="C240" s="42"/>
      <c r="D240" s="41"/>
      <c r="E240" s="43" t="str">
        <f>IFERROR(__xludf.DUMMYFUNCTION("REGEXEXTRACT(C240, """"""([^""""]+)"""""")"),"#N/A")</f>
        <v>#N/A</v>
      </c>
      <c r="F240" s="44"/>
    </row>
    <row r="241">
      <c r="A241" s="41"/>
      <c r="B241" s="41"/>
      <c r="C241" s="42"/>
      <c r="D241" s="41"/>
      <c r="E241" s="43" t="str">
        <f>IFERROR(__xludf.DUMMYFUNCTION("REGEXEXTRACT(C241, """"""([^""""]+)"""""")"),"#N/A")</f>
        <v>#N/A</v>
      </c>
      <c r="F241" s="44"/>
    </row>
    <row r="242">
      <c r="A242" s="41"/>
      <c r="B242" s="41"/>
      <c r="C242" s="42"/>
      <c r="D242" s="41"/>
      <c r="E242" s="43" t="str">
        <f>IFERROR(__xludf.DUMMYFUNCTION("REGEXEXTRACT(C242, """"""([^""""]+)"""""")"),"#N/A")</f>
        <v>#N/A</v>
      </c>
      <c r="F242" s="44"/>
    </row>
    <row r="243">
      <c r="A243" s="41"/>
      <c r="B243" s="41"/>
      <c r="C243" s="42"/>
      <c r="D243" s="41"/>
      <c r="E243" s="43" t="str">
        <f>IFERROR(__xludf.DUMMYFUNCTION("REGEXEXTRACT(C243, """"""([^""""]+)"""""")"),"#N/A")</f>
        <v>#N/A</v>
      </c>
      <c r="F243" s="44"/>
    </row>
    <row r="244">
      <c r="A244" s="41"/>
      <c r="B244" s="41"/>
      <c r="C244" s="42"/>
      <c r="D244" s="41"/>
      <c r="E244" s="43" t="str">
        <f>IFERROR(__xludf.DUMMYFUNCTION("REGEXEXTRACT(C244, """"""([^""""]+)"""""")"),"#N/A")</f>
        <v>#N/A</v>
      </c>
      <c r="F244" s="44"/>
    </row>
    <row r="245">
      <c r="A245" s="41"/>
      <c r="B245" s="41"/>
      <c r="C245" s="42"/>
      <c r="D245" s="41"/>
      <c r="E245" s="43" t="str">
        <f>IFERROR(__xludf.DUMMYFUNCTION("REGEXEXTRACT(C245, """"""([^""""]+)"""""")"),"#N/A")</f>
        <v>#N/A</v>
      </c>
      <c r="F245" s="44"/>
    </row>
    <row r="246">
      <c r="A246" s="41"/>
      <c r="B246" s="41"/>
      <c r="C246" s="42"/>
      <c r="D246" s="41"/>
      <c r="E246" s="43" t="str">
        <f>IFERROR(__xludf.DUMMYFUNCTION("REGEXEXTRACT(C246, """"""([^""""]+)"""""")"),"#N/A")</f>
        <v>#N/A</v>
      </c>
      <c r="F246" s="44"/>
    </row>
    <row r="247">
      <c r="A247" s="41"/>
      <c r="B247" s="41"/>
      <c r="C247" s="42"/>
      <c r="D247" s="41"/>
      <c r="E247" s="43" t="str">
        <f>IFERROR(__xludf.DUMMYFUNCTION("REGEXEXTRACT(C247, """"""([^""""]+)"""""")"),"#N/A")</f>
        <v>#N/A</v>
      </c>
      <c r="F247" s="44"/>
    </row>
    <row r="248">
      <c r="A248" s="41"/>
      <c r="B248" s="41"/>
      <c r="C248" s="42"/>
      <c r="D248" s="41"/>
      <c r="E248" s="43" t="str">
        <f>IFERROR(__xludf.DUMMYFUNCTION("REGEXEXTRACT(C248, """"""([^""""]+)"""""")"),"#N/A")</f>
        <v>#N/A</v>
      </c>
      <c r="F248" s="44"/>
    </row>
    <row r="249">
      <c r="A249" s="41"/>
      <c r="B249" s="41"/>
      <c r="C249" s="42"/>
      <c r="D249" s="41"/>
      <c r="E249" s="43" t="str">
        <f>IFERROR(__xludf.DUMMYFUNCTION("REGEXEXTRACT(C249, """"""([^""""]+)"""""")"),"#N/A")</f>
        <v>#N/A</v>
      </c>
      <c r="F249" s="44"/>
    </row>
    <row r="250">
      <c r="A250" s="41"/>
      <c r="B250" s="41"/>
      <c r="C250" s="42"/>
      <c r="D250" s="41"/>
      <c r="E250" s="43" t="str">
        <f>IFERROR(__xludf.DUMMYFUNCTION("REGEXEXTRACT(C250, """"""([^""""]+)"""""")"),"#N/A")</f>
        <v>#N/A</v>
      </c>
      <c r="F250" s="44"/>
    </row>
    <row r="251">
      <c r="A251" s="41"/>
      <c r="B251" s="41"/>
      <c r="C251" s="42"/>
      <c r="D251" s="41"/>
      <c r="E251" s="43" t="str">
        <f>IFERROR(__xludf.DUMMYFUNCTION("REGEXEXTRACT(C251, """"""([^""""]+)"""""")"),"#N/A")</f>
        <v>#N/A</v>
      </c>
      <c r="F251" s="44"/>
    </row>
    <row r="252">
      <c r="A252" s="41"/>
      <c r="B252" s="41"/>
      <c r="C252" s="42"/>
      <c r="D252" s="41"/>
      <c r="E252" s="43" t="str">
        <f>IFERROR(__xludf.DUMMYFUNCTION("REGEXEXTRACT(C252, """"""([^""""]+)"""""")"),"#N/A")</f>
        <v>#N/A</v>
      </c>
      <c r="F252" s="44"/>
    </row>
    <row r="253">
      <c r="A253" s="41"/>
      <c r="B253" s="41"/>
      <c r="C253" s="42"/>
      <c r="D253" s="41"/>
      <c r="E253" s="43" t="str">
        <f>IFERROR(__xludf.DUMMYFUNCTION("REGEXEXTRACT(C253, """"""([^""""]+)"""""")"),"#N/A")</f>
        <v>#N/A</v>
      </c>
      <c r="F253" s="44"/>
    </row>
    <row r="254">
      <c r="A254" s="41"/>
      <c r="B254" s="41"/>
      <c r="C254" s="42"/>
      <c r="D254" s="41"/>
      <c r="E254" s="43" t="str">
        <f>IFERROR(__xludf.DUMMYFUNCTION("REGEXEXTRACT(C254, """"""([^""""]+)"""""")"),"#N/A")</f>
        <v>#N/A</v>
      </c>
      <c r="F254" s="44"/>
    </row>
    <row r="255">
      <c r="A255" s="41"/>
      <c r="B255" s="41"/>
      <c r="C255" s="42"/>
      <c r="D255" s="41"/>
      <c r="E255" s="43" t="str">
        <f>IFERROR(__xludf.DUMMYFUNCTION("REGEXEXTRACT(C255, """"""([^""""]+)"""""")"),"#N/A")</f>
        <v>#N/A</v>
      </c>
      <c r="F255" s="44"/>
    </row>
    <row r="256">
      <c r="A256" s="41"/>
      <c r="B256" s="41"/>
      <c r="C256" s="42"/>
      <c r="D256" s="41"/>
      <c r="E256" s="43" t="str">
        <f>IFERROR(__xludf.DUMMYFUNCTION("REGEXEXTRACT(C256, """"""([^""""]+)"""""")"),"#N/A")</f>
        <v>#N/A</v>
      </c>
      <c r="F256" s="44"/>
    </row>
    <row r="257">
      <c r="A257" s="41"/>
      <c r="B257" s="41"/>
      <c r="C257" s="42"/>
      <c r="D257" s="41"/>
      <c r="E257" s="43" t="str">
        <f>IFERROR(__xludf.DUMMYFUNCTION("REGEXEXTRACT(C257, """"""([^""""]+)"""""")"),"#N/A")</f>
        <v>#N/A</v>
      </c>
      <c r="F257" s="44"/>
    </row>
    <row r="258">
      <c r="A258" s="41"/>
      <c r="B258" s="41"/>
      <c r="C258" s="42"/>
      <c r="D258" s="41"/>
      <c r="E258" s="43" t="str">
        <f>IFERROR(__xludf.DUMMYFUNCTION("REGEXEXTRACT(C258, """"""([^""""]+)"""""")"),"#N/A")</f>
        <v>#N/A</v>
      </c>
      <c r="F258" s="44"/>
    </row>
    <row r="259">
      <c r="A259" s="41"/>
      <c r="B259" s="41"/>
      <c r="C259" s="42"/>
      <c r="D259" s="41"/>
      <c r="E259" s="43" t="str">
        <f>IFERROR(__xludf.DUMMYFUNCTION("REGEXEXTRACT(C259, """"""([^""""]+)"""""")"),"#N/A")</f>
        <v>#N/A</v>
      </c>
      <c r="F259" s="44"/>
    </row>
    <row r="260">
      <c r="A260" s="41"/>
      <c r="B260" s="41"/>
      <c r="C260" s="42"/>
      <c r="D260" s="41"/>
      <c r="E260" s="43" t="str">
        <f>IFERROR(__xludf.DUMMYFUNCTION("REGEXEXTRACT(C260, """"""([^""""]+)"""""")"),"#N/A")</f>
        <v>#N/A</v>
      </c>
      <c r="F260" s="44"/>
    </row>
    <row r="261">
      <c r="A261" s="41"/>
      <c r="B261" s="41"/>
      <c r="C261" s="42"/>
      <c r="D261" s="41"/>
      <c r="E261" s="43" t="str">
        <f>IFERROR(__xludf.DUMMYFUNCTION("REGEXEXTRACT(C261, """"""([^""""]+)"""""")"),"#N/A")</f>
        <v>#N/A</v>
      </c>
      <c r="F261" s="44"/>
    </row>
    <row r="262">
      <c r="A262" s="41"/>
      <c r="B262" s="41"/>
      <c r="C262" s="42"/>
      <c r="D262" s="41"/>
      <c r="E262" s="43" t="str">
        <f>IFERROR(__xludf.DUMMYFUNCTION("REGEXEXTRACT(C262, """"""([^""""]+)"""""")"),"#N/A")</f>
        <v>#N/A</v>
      </c>
      <c r="F262" s="44"/>
    </row>
    <row r="263">
      <c r="A263" s="41"/>
      <c r="B263" s="41"/>
      <c r="C263" s="42"/>
      <c r="D263" s="41"/>
      <c r="E263" s="43" t="str">
        <f>IFERROR(__xludf.DUMMYFUNCTION("REGEXEXTRACT(C263, """"""([^""""]+)"""""")"),"#N/A")</f>
        <v>#N/A</v>
      </c>
      <c r="F263" s="44"/>
    </row>
    <row r="264">
      <c r="A264" s="41"/>
      <c r="B264" s="41"/>
      <c r="C264" s="42"/>
      <c r="D264" s="41"/>
      <c r="E264" s="43" t="str">
        <f>IFERROR(__xludf.DUMMYFUNCTION("REGEXEXTRACT(C264, """"""([^""""]+)"""""")"),"#N/A")</f>
        <v>#N/A</v>
      </c>
      <c r="F264" s="44"/>
    </row>
    <row r="265">
      <c r="A265" s="41"/>
      <c r="B265" s="41"/>
      <c r="C265" s="42"/>
      <c r="D265" s="41"/>
      <c r="E265" s="43" t="str">
        <f>IFERROR(__xludf.DUMMYFUNCTION("REGEXEXTRACT(C265, """"""([^""""]+)"""""")"),"#N/A")</f>
        <v>#N/A</v>
      </c>
      <c r="F265" s="44"/>
    </row>
    <row r="266">
      <c r="A266" s="41"/>
      <c r="B266" s="41"/>
      <c r="C266" s="42"/>
      <c r="D266" s="41"/>
      <c r="E266" s="43" t="str">
        <f>IFERROR(__xludf.DUMMYFUNCTION("REGEXEXTRACT(C266, """"""([^""""]+)"""""")"),"#N/A")</f>
        <v>#N/A</v>
      </c>
      <c r="F266" s="44"/>
    </row>
    <row r="267">
      <c r="A267" s="41"/>
      <c r="B267" s="41"/>
      <c r="C267" s="42"/>
      <c r="D267" s="41"/>
      <c r="E267" s="43" t="str">
        <f>IFERROR(__xludf.DUMMYFUNCTION("REGEXEXTRACT(C267, """"""([^""""]+)"""""")"),"#N/A")</f>
        <v>#N/A</v>
      </c>
      <c r="F267" s="44"/>
    </row>
    <row r="268">
      <c r="A268" s="41"/>
      <c r="B268" s="41"/>
      <c r="C268" s="42"/>
      <c r="D268" s="41"/>
      <c r="E268" s="43" t="str">
        <f>IFERROR(__xludf.DUMMYFUNCTION("REGEXEXTRACT(C268, """"""([^""""]+)"""""")"),"#N/A")</f>
        <v>#N/A</v>
      </c>
      <c r="F268" s="44"/>
    </row>
    <row r="269">
      <c r="A269" s="41"/>
      <c r="B269" s="41"/>
      <c r="C269" s="42"/>
      <c r="D269" s="41"/>
      <c r="E269" s="43" t="str">
        <f>IFERROR(__xludf.DUMMYFUNCTION("REGEXEXTRACT(C269, """"""([^""""]+)"""""")"),"#N/A")</f>
        <v>#N/A</v>
      </c>
      <c r="F269" s="44"/>
    </row>
    <row r="270">
      <c r="A270" s="41"/>
      <c r="B270" s="41"/>
      <c r="C270" s="42"/>
      <c r="D270" s="41"/>
      <c r="E270" s="43" t="str">
        <f>IFERROR(__xludf.DUMMYFUNCTION("REGEXEXTRACT(C270, """"""([^""""]+)"""""")"),"#N/A")</f>
        <v>#N/A</v>
      </c>
      <c r="F270" s="44"/>
    </row>
    <row r="271">
      <c r="A271" s="41"/>
      <c r="B271" s="41"/>
      <c r="C271" s="42"/>
      <c r="D271" s="41"/>
      <c r="E271" s="43" t="str">
        <f>IFERROR(__xludf.DUMMYFUNCTION("REGEXEXTRACT(C271, """"""([^""""]+)"""""")"),"#N/A")</f>
        <v>#N/A</v>
      </c>
      <c r="F271" s="44"/>
    </row>
    <row r="272">
      <c r="A272" s="41"/>
      <c r="B272" s="41"/>
      <c r="C272" s="42"/>
      <c r="D272" s="41"/>
      <c r="E272" s="43" t="str">
        <f>IFERROR(__xludf.DUMMYFUNCTION("REGEXEXTRACT(C272, """"""([^""""]+)"""""")"),"#N/A")</f>
        <v>#N/A</v>
      </c>
      <c r="F272" s="44"/>
    </row>
    <row r="273">
      <c r="A273" s="41"/>
      <c r="B273" s="41"/>
      <c r="C273" s="42"/>
      <c r="D273" s="41"/>
      <c r="E273" s="43" t="str">
        <f>IFERROR(__xludf.DUMMYFUNCTION("REGEXEXTRACT(C273, """"""([^""""]+)"""""")"),"#N/A")</f>
        <v>#N/A</v>
      </c>
      <c r="F273" s="44"/>
    </row>
    <row r="274">
      <c r="A274" s="41"/>
      <c r="B274" s="41"/>
      <c r="C274" s="42"/>
      <c r="D274" s="41"/>
      <c r="E274" s="43" t="str">
        <f>IFERROR(__xludf.DUMMYFUNCTION("REGEXEXTRACT(C274, """"""([^""""]+)"""""")"),"#N/A")</f>
        <v>#N/A</v>
      </c>
      <c r="F274" s="44"/>
    </row>
    <row r="275">
      <c r="A275" s="41"/>
      <c r="B275" s="41"/>
      <c r="C275" s="42"/>
      <c r="D275" s="41"/>
      <c r="E275" s="43" t="str">
        <f>IFERROR(__xludf.DUMMYFUNCTION("REGEXEXTRACT(C275, """"""([^""""]+)"""""")"),"#N/A")</f>
        <v>#N/A</v>
      </c>
      <c r="F275" s="44"/>
    </row>
    <row r="276">
      <c r="A276" s="41"/>
      <c r="B276" s="41"/>
      <c r="C276" s="42"/>
      <c r="D276" s="41"/>
      <c r="E276" s="43" t="str">
        <f>IFERROR(__xludf.DUMMYFUNCTION("REGEXEXTRACT(C276, """"""([^""""]+)"""""")"),"#N/A")</f>
        <v>#N/A</v>
      </c>
      <c r="F276" s="44"/>
    </row>
    <row r="277">
      <c r="A277" s="41"/>
      <c r="B277" s="41"/>
      <c r="C277" s="42"/>
      <c r="D277" s="41"/>
      <c r="E277" s="43" t="str">
        <f>IFERROR(__xludf.DUMMYFUNCTION("REGEXEXTRACT(C277, """"""([^""""]+)"""""")"),"#N/A")</f>
        <v>#N/A</v>
      </c>
      <c r="F277" s="44"/>
    </row>
    <row r="278">
      <c r="A278" s="41"/>
      <c r="B278" s="41"/>
      <c r="C278" s="42"/>
      <c r="D278" s="41"/>
      <c r="E278" s="43" t="str">
        <f>IFERROR(__xludf.DUMMYFUNCTION("REGEXEXTRACT(C278, """"""([^""""]+)"""""")"),"#N/A")</f>
        <v>#N/A</v>
      </c>
      <c r="F278" s="44"/>
    </row>
    <row r="279">
      <c r="A279" s="41"/>
      <c r="B279" s="41"/>
      <c r="C279" s="42"/>
      <c r="D279" s="41"/>
      <c r="E279" s="43" t="str">
        <f>IFERROR(__xludf.DUMMYFUNCTION("REGEXEXTRACT(C279, """"""([^""""]+)"""""")"),"#N/A")</f>
        <v>#N/A</v>
      </c>
      <c r="F279" s="44"/>
    </row>
    <row r="280">
      <c r="A280" s="41"/>
      <c r="B280" s="41"/>
      <c r="C280" s="42"/>
      <c r="D280" s="41"/>
      <c r="E280" s="43" t="str">
        <f>IFERROR(__xludf.DUMMYFUNCTION("REGEXEXTRACT(C280, """"""([^""""]+)"""""")"),"#N/A")</f>
        <v>#N/A</v>
      </c>
      <c r="F280" s="44"/>
    </row>
    <row r="281">
      <c r="A281" s="41"/>
      <c r="B281" s="41"/>
      <c r="C281" s="42"/>
      <c r="D281" s="41"/>
      <c r="E281" s="43" t="str">
        <f>IFERROR(__xludf.DUMMYFUNCTION("REGEXEXTRACT(C281, """"""([^""""]+)"""""")"),"#N/A")</f>
        <v>#N/A</v>
      </c>
      <c r="F281" s="44"/>
    </row>
    <row r="282">
      <c r="A282" s="41"/>
      <c r="B282" s="41"/>
      <c r="C282" s="42"/>
      <c r="D282" s="41"/>
      <c r="E282" s="43" t="str">
        <f>IFERROR(__xludf.DUMMYFUNCTION("REGEXEXTRACT(C282, """"""([^""""]+)"""""")"),"#N/A")</f>
        <v>#N/A</v>
      </c>
      <c r="F282" s="44"/>
    </row>
    <row r="283">
      <c r="A283" s="41"/>
      <c r="B283" s="41"/>
      <c r="C283" s="42"/>
      <c r="D283" s="41"/>
      <c r="E283" s="43" t="str">
        <f>IFERROR(__xludf.DUMMYFUNCTION("REGEXEXTRACT(C283, """"""([^""""]+)"""""")"),"#N/A")</f>
        <v>#N/A</v>
      </c>
      <c r="F283" s="44"/>
    </row>
    <row r="284">
      <c r="A284" s="41"/>
      <c r="B284" s="41"/>
      <c r="C284" s="42"/>
      <c r="D284" s="41"/>
      <c r="E284" s="43" t="str">
        <f>IFERROR(__xludf.DUMMYFUNCTION("REGEXEXTRACT(C284, """"""([^""""]+)"""""")"),"#N/A")</f>
        <v>#N/A</v>
      </c>
      <c r="F284" s="44"/>
    </row>
    <row r="285">
      <c r="A285" s="41"/>
      <c r="B285" s="41"/>
      <c r="C285" s="42"/>
      <c r="D285" s="41"/>
      <c r="E285" s="43" t="str">
        <f>IFERROR(__xludf.DUMMYFUNCTION("REGEXEXTRACT(C285, """"""([^""""]+)"""""")"),"#N/A")</f>
        <v>#N/A</v>
      </c>
      <c r="F285" s="44"/>
    </row>
    <row r="286">
      <c r="A286" s="41"/>
      <c r="B286" s="41"/>
      <c r="C286" s="42"/>
      <c r="D286" s="41"/>
      <c r="E286" s="43" t="str">
        <f>IFERROR(__xludf.DUMMYFUNCTION("REGEXEXTRACT(C286, """"""([^""""]+)"""""")"),"#N/A")</f>
        <v>#N/A</v>
      </c>
      <c r="F286" s="44"/>
    </row>
    <row r="287">
      <c r="A287" s="41"/>
      <c r="B287" s="41"/>
      <c r="C287" s="42"/>
      <c r="D287" s="41"/>
      <c r="E287" s="43" t="str">
        <f>IFERROR(__xludf.DUMMYFUNCTION("REGEXEXTRACT(C287, """"""([^""""]+)"""""")"),"#N/A")</f>
        <v>#N/A</v>
      </c>
      <c r="F287" s="44"/>
    </row>
    <row r="288">
      <c r="A288" s="41"/>
      <c r="B288" s="41"/>
      <c r="C288" s="42"/>
      <c r="D288" s="41"/>
      <c r="E288" s="43" t="str">
        <f>IFERROR(__xludf.DUMMYFUNCTION("REGEXEXTRACT(C288, """"""([^""""]+)"""""")"),"#N/A")</f>
        <v>#N/A</v>
      </c>
      <c r="F288" s="44"/>
    </row>
    <row r="289">
      <c r="A289" s="41"/>
      <c r="B289" s="41"/>
      <c r="C289" s="42"/>
      <c r="D289" s="41"/>
      <c r="E289" s="43" t="str">
        <f>IFERROR(__xludf.DUMMYFUNCTION("REGEXEXTRACT(C289, """"""([^""""]+)"""""")"),"#N/A")</f>
        <v>#N/A</v>
      </c>
      <c r="F289" s="44"/>
    </row>
    <row r="290">
      <c r="A290" s="41"/>
      <c r="B290" s="41"/>
      <c r="C290" s="42"/>
      <c r="D290" s="41"/>
      <c r="E290" s="43" t="str">
        <f>IFERROR(__xludf.DUMMYFUNCTION("REGEXEXTRACT(C290, """"""([^""""]+)"""""")"),"#N/A")</f>
        <v>#N/A</v>
      </c>
      <c r="F290" s="44"/>
    </row>
    <row r="291">
      <c r="A291" s="41"/>
      <c r="B291" s="41"/>
      <c r="C291" s="42"/>
      <c r="D291" s="41"/>
      <c r="E291" s="43" t="str">
        <f>IFERROR(__xludf.DUMMYFUNCTION("REGEXEXTRACT(C291, """"""([^""""]+)"""""")"),"#N/A")</f>
        <v>#N/A</v>
      </c>
      <c r="F291" s="44"/>
    </row>
    <row r="292">
      <c r="A292" s="41"/>
      <c r="B292" s="41"/>
      <c r="C292" s="42"/>
      <c r="D292" s="41"/>
      <c r="E292" s="43" t="str">
        <f>IFERROR(__xludf.DUMMYFUNCTION("REGEXEXTRACT(C292, """"""([^""""]+)"""""")"),"#N/A")</f>
        <v>#N/A</v>
      </c>
      <c r="F292" s="44"/>
    </row>
    <row r="293">
      <c r="A293" s="41"/>
      <c r="B293" s="41"/>
      <c r="C293" s="42"/>
      <c r="D293" s="41"/>
      <c r="E293" s="43" t="str">
        <f>IFERROR(__xludf.DUMMYFUNCTION("REGEXEXTRACT(C293, """"""([^""""]+)"""""")"),"#N/A")</f>
        <v>#N/A</v>
      </c>
      <c r="F293" s="44"/>
    </row>
    <row r="294">
      <c r="A294" s="41"/>
      <c r="B294" s="41"/>
      <c r="C294" s="42"/>
      <c r="D294" s="41"/>
      <c r="E294" s="43" t="str">
        <f>IFERROR(__xludf.DUMMYFUNCTION("REGEXEXTRACT(C294, """"""([^""""]+)"""""")"),"#N/A")</f>
        <v>#N/A</v>
      </c>
      <c r="F294" s="44"/>
    </row>
    <row r="295">
      <c r="A295" s="41"/>
      <c r="B295" s="41"/>
      <c r="C295" s="42"/>
      <c r="D295" s="41"/>
      <c r="E295" s="43" t="str">
        <f>IFERROR(__xludf.DUMMYFUNCTION("REGEXEXTRACT(C295, """"""([^""""]+)"""""")"),"#N/A")</f>
        <v>#N/A</v>
      </c>
      <c r="F295" s="44"/>
    </row>
    <row r="296">
      <c r="A296" s="41"/>
      <c r="B296" s="41"/>
      <c r="C296" s="42"/>
      <c r="D296" s="41"/>
      <c r="E296" s="43" t="str">
        <f>IFERROR(__xludf.DUMMYFUNCTION("REGEXEXTRACT(C296, """"""([^""""]+)"""""")"),"#N/A")</f>
        <v>#N/A</v>
      </c>
      <c r="F296" s="44"/>
    </row>
    <row r="297">
      <c r="A297" s="41"/>
      <c r="B297" s="41"/>
      <c r="C297" s="42"/>
      <c r="D297" s="41"/>
      <c r="E297" s="43" t="str">
        <f>IFERROR(__xludf.DUMMYFUNCTION("REGEXEXTRACT(C297, """"""([^""""]+)"""""")"),"#N/A")</f>
        <v>#N/A</v>
      </c>
      <c r="F297" s="44"/>
    </row>
    <row r="298">
      <c r="A298" s="41"/>
      <c r="B298" s="41"/>
      <c r="C298" s="42"/>
      <c r="D298" s="41"/>
      <c r="E298" s="43" t="str">
        <f>IFERROR(__xludf.DUMMYFUNCTION("REGEXEXTRACT(C298, """"""([^""""]+)"""""")"),"#N/A")</f>
        <v>#N/A</v>
      </c>
      <c r="F298" s="44"/>
    </row>
    <row r="299">
      <c r="A299" s="41"/>
      <c r="B299" s="41"/>
      <c r="C299" s="42"/>
      <c r="D299" s="41"/>
      <c r="E299" s="43" t="str">
        <f>IFERROR(__xludf.DUMMYFUNCTION("REGEXEXTRACT(C299, """"""([^""""]+)"""""")"),"#N/A")</f>
        <v>#N/A</v>
      </c>
      <c r="F299" s="44"/>
    </row>
    <row r="300">
      <c r="A300" s="41"/>
      <c r="B300" s="41"/>
      <c r="C300" s="42"/>
      <c r="D300" s="41"/>
      <c r="E300" s="43" t="str">
        <f>IFERROR(__xludf.DUMMYFUNCTION("REGEXEXTRACT(C300, """"""([^""""]+)"""""")"),"#N/A")</f>
        <v>#N/A</v>
      </c>
      <c r="F300" s="44"/>
    </row>
    <row r="301">
      <c r="A301" s="41"/>
      <c r="B301" s="41"/>
      <c r="C301" s="42"/>
      <c r="D301" s="41"/>
      <c r="E301" s="43" t="str">
        <f>IFERROR(__xludf.DUMMYFUNCTION("REGEXEXTRACT(C301, """"""([^""""]+)"""""")"),"#N/A")</f>
        <v>#N/A</v>
      </c>
      <c r="F301" s="44"/>
    </row>
    <row r="302">
      <c r="A302" s="41"/>
      <c r="B302" s="41"/>
      <c r="C302" s="42"/>
      <c r="D302" s="41"/>
      <c r="E302" s="43" t="str">
        <f>IFERROR(__xludf.DUMMYFUNCTION("REGEXEXTRACT(C302, """"""([^""""]+)"""""")"),"#N/A")</f>
        <v>#N/A</v>
      </c>
      <c r="F302" s="44"/>
    </row>
    <row r="303">
      <c r="A303" s="41"/>
      <c r="B303" s="41"/>
      <c r="C303" s="42"/>
      <c r="D303" s="41"/>
      <c r="E303" s="43" t="str">
        <f>IFERROR(__xludf.DUMMYFUNCTION("REGEXEXTRACT(C303, """"""([^""""]+)"""""")"),"#N/A")</f>
        <v>#N/A</v>
      </c>
      <c r="F303" s="44"/>
    </row>
    <row r="304">
      <c r="A304" s="41"/>
      <c r="B304" s="41"/>
      <c r="C304" s="42"/>
      <c r="D304" s="41"/>
      <c r="E304" s="43" t="str">
        <f>IFERROR(__xludf.DUMMYFUNCTION("REGEXEXTRACT(C304, """"""([^""""]+)"""""")"),"#N/A")</f>
        <v>#N/A</v>
      </c>
      <c r="F304" s="44"/>
    </row>
    <row r="305">
      <c r="A305" s="41"/>
      <c r="B305" s="41"/>
      <c r="C305" s="42"/>
      <c r="D305" s="41"/>
      <c r="E305" s="43" t="str">
        <f>IFERROR(__xludf.DUMMYFUNCTION("REGEXEXTRACT(C305, """"""([^""""]+)"""""")"),"#N/A")</f>
        <v>#N/A</v>
      </c>
      <c r="F305" s="44"/>
    </row>
    <row r="306">
      <c r="A306" s="41"/>
      <c r="B306" s="41"/>
      <c r="C306" s="42"/>
      <c r="D306" s="41"/>
      <c r="E306" s="43" t="str">
        <f>IFERROR(__xludf.DUMMYFUNCTION("REGEXEXTRACT(C306, """"""([^""""]+)"""""")"),"#N/A")</f>
        <v>#N/A</v>
      </c>
      <c r="F306" s="44"/>
    </row>
    <row r="307">
      <c r="A307" s="41"/>
      <c r="B307" s="41"/>
      <c r="C307" s="42"/>
      <c r="D307" s="41"/>
      <c r="E307" s="43" t="str">
        <f>IFERROR(__xludf.DUMMYFUNCTION("REGEXEXTRACT(C307, """"""([^""""]+)"""""")"),"#N/A")</f>
        <v>#N/A</v>
      </c>
      <c r="F307" s="44"/>
    </row>
    <row r="308">
      <c r="A308" s="41"/>
      <c r="B308" s="41"/>
      <c r="C308" s="42"/>
      <c r="D308" s="41"/>
      <c r="E308" s="43" t="str">
        <f>IFERROR(__xludf.DUMMYFUNCTION("REGEXEXTRACT(C308, """"""([^""""]+)"""""")"),"#N/A")</f>
        <v>#N/A</v>
      </c>
      <c r="F308" s="44"/>
    </row>
    <row r="309">
      <c r="A309" s="41"/>
      <c r="B309" s="41"/>
      <c r="C309" s="42"/>
      <c r="D309" s="41"/>
      <c r="E309" s="43" t="str">
        <f>IFERROR(__xludf.DUMMYFUNCTION("REGEXEXTRACT(C309, """"""([^""""]+)"""""")"),"#N/A")</f>
        <v>#N/A</v>
      </c>
      <c r="F309" s="44"/>
    </row>
    <row r="310">
      <c r="A310" s="41"/>
      <c r="B310" s="41"/>
      <c r="C310" s="42"/>
      <c r="D310" s="41"/>
      <c r="E310" s="43" t="str">
        <f>IFERROR(__xludf.DUMMYFUNCTION("REGEXEXTRACT(C310, """"""([^""""]+)"""""")"),"#N/A")</f>
        <v>#N/A</v>
      </c>
      <c r="F310" s="44"/>
    </row>
    <row r="311">
      <c r="A311" s="41"/>
      <c r="B311" s="41"/>
      <c r="C311" s="42"/>
      <c r="D311" s="41"/>
      <c r="E311" s="43" t="str">
        <f>IFERROR(__xludf.DUMMYFUNCTION("REGEXEXTRACT(C311, """"""([^""""]+)"""""")"),"#N/A")</f>
        <v>#N/A</v>
      </c>
      <c r="F311" s="44"/>
    </row>
    <row r="312">
      <c r="A312" s="41"/>
      <c r="B312" s="41"/>
      <c r="C312" s="42"/>
      <c r="D312" s="41"/>
      <c r="E312" s="43" t="str">
        <f>IFERROR(__xludf.DUMMYFUNCTION("REGEXEXTRACT(C312, """"""([^""""]+)"""""")"),"#N/A")</f>
        <v>#N/A</v>
      </c>
      <c r="F312" s="44"/>
    </row>
    <row r="313">
      <c r="A313" s="41"/>
      <c r="B313" s="41"/>
      <c r="C313" s="42"/>
      <c r="D313" s="41"/>
      <c r="E313" s="43" t="str">
        <f>IFERROR(__xludf.DUMMYFUNCTION("REGEXEXTRACT(C313, """"""([^""""]+)"""""")"),"#N/A")</f>
        <v>#N/A</v>
      </c>
      <c r="F313" s="44"/>
    </row>
    <row r="314">
      <c r="A314" s="41"/>
      <c r="B314" s="41"/>
      <c r="C314" s="42"/>
      <c r="D314" s="41"/>
      <c r="E314" s="43" t="str">
        <f>IFERROR(__xludf.DUMMYFUNCTION("REGEXEXTRACT(C314, """"""([^""""]+)"""""")"),"#N/A")</f>
        <v>#N/A</v>
      </c>
      <c r="F314" s="44"/>
    </row>
    <row r="315">
      <c r="A315" s="41"/>
      <c r="B315" s="41"/>
      <c r="C315" s="42"/>
      <c r="D315" s="41"/>
      <c r="E315" s="43" t="str">
        <f>IFERROR(__xludf.DUMMYFUNCTION("REGEXEXTRACT(C315, """"""([^""""]+)"""""")"),"#N/A")</f>
        <v>#N/A</v>
      </c>
      <c r="F315" s="44"/>
    </row>
    <row r="316">
      <c r="A316" s="41"/>
      <c r="B316" s="41"/>
      <c r="C316" s="42"/>
      <c r="D316" s="41"/>
      <c r="E316" s="43" t="str">
        <f>IFERROR(__xludf.DUMMYFUNCTION("REGEXEXTRACT(C316, """"""([^""""]+)"""""")"),"#N/A")</f>
        <v>#N/A</v>
      </c>
      <c r="F316" s="44"/>
    </row>
    <row r="317">
      <c r="A317" s="41"/>
      <c r="B317" s="41"/>
      <c r="C317" s="42"/>
      <c r="D317" s="41"/>
      <c r="E317" s="43" t="str">
        <f>IFERROR(__xludf.DUMMYFUNCTION("REGEXEXTRACT(C317, """"""([^""""]+)"""""")"),"#N/A")</f>
        <v>#N/A</v>
      </c>
      <c r="F317" s="44"/>
    </row>
    <row r="318">
      <c r="A318" s="41"/>
      <c r="B318" s="41"/>
      <c r="C318" s="42"/>
      <c r="D318" s="41"/>
      <c r="E318" s="43" t="str">
        <f>IFERROR(__xludf.DUMMYFUNCTION("REGEXEXTRACT(C318, """"""([^""""]+)"""""")"),"#N/A")</f>
        <v>#N/A</v>
      </c>
      <c r="F318" s="44"/>
    </row>
    <row r="319">
      <c r="A319" s="41"/>
      <c r="B319" s="41"/>
      <c r="C319" s="42"/>
      <c r="D319" s="41"/>
      <c r="E319" s="43" t="str">
        <f>IFERROR(__xludf.DUMMYFUNCTION("REGEXEXTRACT(C319, """"""([^""""]+)"""""")"),"#N/A")</f>
        <v>#N/A</v>
      </c>
      <c r="F319" s="44"/>
    </row>
    <row r="320">
      <c r="A320" s="41"/>
      <c r="B320" s="41"/>
      <c r="C320" s="42"/>
      <c r="D320" s="41"/>
      <c r="E320" s="43" t="str">
        <f>IFERROR(__xludf.DUMMYFUNCTION("REGEXEXTRACT(C320, """"""([^""""]+)"""""")"),"#N/A")</f>
        <v>#N/A</v>
      </c>
      <c r="F320" s="44"/>
    </row>
    <row r="321">
      <c r="A321" s="41"/>
      <c r="B321" s="41"/>
      <c r="C321" s="42"/>
      <c r="D321" s="41"/>
      <c r="E321" s="43" t="str">
        <f>IFERROR(__xludf.DUMMYFUNCTION("REGEXEXTRACT(C321, """"""([^""""]+)"""""")"),"#N/A")</f>
        <v>#N/A</v>
      </c>
      <c r="F321" s="44"/>
    </row>
    <row r="322">
      <c r="A322" s="41"/>
      <c r="B322" s="41"/>
      <c r="C322" s="42"/>
      <c r="D322" s="41"/>
      <c r="E322" s="43" t="str">
        <f>IFERROR(__xludf.DUMMYFUNCTION("REGEXEXTRACT(C322, """"""([^""""]+)"""""")"),"#N/A")</f>
        <v>#N/A</v>
      </c>
      <c r="F322" s="44"/>
    </row>
    <row r="323">
      <c r="A323" s="41"/>
      <c r="B323" s="41"/>
      <c r="C323" s="42"/>
      <c r="D323" s="41"/>
      <c r="E323" s="43" t="str">
        <f>IFERROR(__xludf.DUMMYFUNCTION("REGEXEXTRACT(C323, """"""([^""""]+)"""""")"),"#N/A")</f>
        <v>#N/A</v>
      </c>
      <c r="F323" s="44"/>
    </row>
    <row r="324">
      <c r="A324" s="41"/>
      <c r="B324" s="41"/>
      <c r="C324" s="42"/>
      <c r="D324" s="41"/>
      <c r="E324" s="43" t="str">
        <f>IFERROR(__xludf.DUMMYFUNCTION("REGEXEXTRACT(C324, """"""([^""""]+)"""""")"),"#N/A")</f>
        <v>#N/A</v>
      </c>
      <c r="F324" s="44"/>
    </row>
    <row r="325">
      <c r="A325" s="41"/>
      <c r="B325" s="41"/>
      <c r="C325" s="42"/>
      <c r="D325" s="41"/>
      <c r="E325" s="43" t="str">
        <f>IFERROR(__xludf.DUMMYFUNCTION("REGEXEXTRACT(C325, """"""([^""""]+)"""""")"),"#N/A")</f>
        <v>#N/A</v>
      </c>
      <c r="F325" s="44"/>
    </row>
    <row r="326">
      <c r="A326" s="41"/>
      <c r="B326" s="41"/>
      <c r="C326" s="42"/>
      <c r="D326" s="41"/>
      <c r="E326" s="43" t="str">
        <f>IFERROR(__xludf.DUMMYFUNCTION("REGEXEXTRACT(C326, """"""([^""""]+)"""""")"),"#N/A")</f>
        <v>#N/A</v>
      </c>
      <c r="F326" s="44"/>
    </row>
    <row r="327">
      <c r="A327" s="41"/>
      <c r="B327" s="41"/>
      <c r="C327" s="42"/>
      <c r="D327" s="41"/>
      <c r="E327" s="43" t="str">
        <f>IFERROR(__xludf.DUMMYFUNCTION("REGEXEXTRACT(C327, """"""([^""""]+)"""""")"),"#N/A")</f>
        <v>#N/A</v>
      </c>
      <c r="F327" s="44"/>
    </row>
    <row r="328">
      <c r="A328" s="41"/>
      <c r="B328" s="41"/>
      <c r="C328" s="42"/>
      <c r="D328" s="41"/>
      <c r="E328" s="43" t="str">
        <f>IFERROR(__xludf.DUMMYFUNCTION("REGEXEXTRACT(C328, """"""([^""""]+)"""""")"),"#N/A")</f>
        <v>#N/A</v>
      </c>
      <c r="F328" s="44"/>
    </row>
    <row r="329">
      <c r="A329" s="41"/>
      <c r="B329" s="41"/>
      <c r="C329" s="42"/>
      <c r="D329" s="41"/>
      <c r="E329" s="43" t="str">
        <f>IFERROR(__xludf.DUMMYFUNCTION("REGEXEXTRACT(C329, """"""([^""""]+)"""""")"),"#N/A")</f>
        <v>#N/A</v>
      </c>
      <c r="F329" s="44"/>
    </row>
    <row r="330">
      <c r="A330" s="41"/>
      <c r="B330" s="41"/>
      <c r="C330" s="42"/>
      <c r="D330" s="41"/>
      <c r="E330" s="43" t="str">
        <f>IFERROR(__xludf.DUMMYFUNCTION("REGEXEXTRACT(C330, """"""([^""""]+)"""""")"),"#N/A")</f>
        <v>#N/A</v>
      </c>
      <c r="F330" s="44"/>
    </row>
    <row r="331">
      <c r="A331" s="41"/>
      <c r="B331" s="41"/>
      <c r="C331" s="42"/>
      <c r="D331" s="41"/>
      <c r="E331" s="43" t="str">
        <f>IFERROR(__xludf.DUMMYFUNCTION("REGEXEXTRACT(C331, """"""([^""""]+)"""""")"),"#N/A")</f>
        <v>#N/A</v>
      </c>
      <c r="F331" s="44"/>
    </row>
    <row r="332">
      <c r="A332" s="41"/>
      <c r="B332" s="41"/>
      <c r="C332" s="42"/>
      <c r="D332" s="41"/>
      <c r="E332" s="43" t="str">
        <f>IFERROR(__xludf.DUMMYFUNCTION("REGEXEXTRACT(C332, """"""([^""""]+)"""""")"),"#N/A")</f>
        <v>#N/A</v>
      </c>
      <c r="F332" s="44"/>
    </row>
    <row r="333">
      <c r="A333" s="41"/>
      <c r="B333" s="41"/>
      <c r="C333" s="42"/>
      <c r="D333" s="41"/>
      <c r="E333" s="43" t="str">
        <f>IFERROR(__xludf.DUMMYFUNCTION("REGEXEXTRACT(C333, """"""([^""""]+)"""""")"),"#N/A")</f>
        <v>#N/A</v>
      </c>
      <c r="F333" s="44"/>
    </row>
    <row r="334">
      <c r="A334" s="41"/>
      <c r="B334" s="41"/>
      <c r="C334" s="42"/>
      <c r="D334" s="41"/>
      <c r="E334" s="43" t="str">
        <f>IFERROR(__xludf.DUMMYFUNCTION("REGEXEXTRACT(C334, """"""([^""""]+)"""""")"),"#N/A")</f>
        <v>#N/A</v>
      </c>
      <c r="F334" s="44"/>
    </row>
    <row r="335">
      <c r="A335" s="41"/>
      <c r="B335" s="41"/>
      <c r="C335" s="42"/>
      <c r="D335" s="41"/>
      <c r="E335" s="43" t="str">
        <f>IFERROR(__xludf.DUMMYFUNCTION("REGEXEXTRACT(C335, """"""([^""""]+)"""""")"),"#N/A")</f>
        <v>#N/A</v>
      </c>
      <c r="F335" s="44"/>
    </row>
    <row r="336">
      <c r="A336" s="41"/>
      <c r="B336" s="41"/>
      <c r="C336" s="42"/>
      <c r="D336" s="41"/>
      <c r="E336" s="43" t="str">
        <f>IFERROR(__xludf.DUMMYFUNCTION("REGEXEXTRACT(C336, """"""([^""""]+)"""""")"),"#N/A")</f>
        <v>#N/A</v>
      </c>
      <c r="F336" s="44"/>
    </row>
    <row r="337">
      <c r="A337" s="41"/>
      <c r="B337" s="41"/>
      <c r="C337" s="42"/>
      <c r="D337" s="41"/>
      <c r="E337" s="43" t="str">
        <f>IFERROR(__xludf.DUMMYFUNCTION("REGEXEXTRACT(C337, """"""([^""""]+)"""""")"),"#N/A")</f>
        <v>#N/A</v>
      </c>
      <c r="F337" s="44"/>
    </row>
    <row r="338">
      <c r="A338" s="41"/>
      <c r="B338" s="41"/>
      <c r="C338" s="42"/>
      <c r="D338" s="41"/>
      <c r="E338" s="43" t="str">
        <f>IFERROR(__xludf.DUMMYFUNCTION("REGEXEXTRACT(C338, """"""([^""""]+)"""""")"),"#N/A")</f>
        <v>#N/A</v>
      </c>
      <c r="F338" s="44"/>
    </row>
    <row r="339">
      <c r="A339" s="41"/>
      <c r="B339" s="41"/>
      <c r="C339" s="42"/>
      <c r="D339" s="41"/>
      <c r="E339" s="43" t="str">
        <f>IFERROR(__xludf.DUMMYFUNCTION("REGEXEXTRACT(C339, """"""([^""""]+)"""""")"),"#N/A")</f>
        <v>#N/A</v>
      </c>
      <c r="F339" s="44"/>
    </row>
    <row r="340">
      <c r="A340" s="41"/>
      <c r="B340" s="41"/>
      <c r="C340" s="42"/>
      <c r="D340" s="41"/>
      <c r="E340" s="43" t="str">
        <f>IFERROR(__xludf.DUMMYFUNCTION("REGEXEXTRACT(C340, """"""([^""""]+)"""""")"),"#N/A")</f>
        <v>#N/A</v>
      </c>
      <c r="F340" s="44"/>
    </row>
    <row r="341">
      <c r="A341" s="41"/>
      <c r="B341" s="41"/>
      <c r="C341" s="42"/>
      <c r="D341" s="41"/>
      <c r="E341" s="43" t="str">
        <f>IFERROR(__xludf.DUMMYFUNCTION("REGEXEXTRACT(C341, """"""([^""""]+)"""""")"),"#N/A")</f>
        <v>#N/A</v>
      </c>
      <c r="F341" s="44"/>
    </row>
    <row r="342">
      <c r="A342" s="41"/>
      <c r="B342" s="41"/>
      <c r="C342" s="42"/>
      <c r="D342" s="41"/>
      <c r="E342" s="43" t="str">
        <f>IFERROR(__xludf.DUMMYFUNCTION("REGEXEXTRACT(C342, """"""([^""""]+)"""""")"),"#N/A")</f>
        <v>#N/A</v>
      </c>
      <c r="F342" s="44"/>
    </row>
    <row r="343">
      <c r="A343" s="41"/>
      <c r="B343" s="41"/>
      <c r="C343" s="42"/>
      <c r="D343" s="41"/>
      <c r="E343" s="43" t="str">
        <f>IFERROR(__xludf.DUMMYFUNCTION("REGEXEXTRACT(C343, """"""([^""""]+)"""""")"),"#N/A")</f>
        <v>#N/A</v>
      </c>
      <c r="F343" s="44"/>
    </row>
    <row r="344">
      <c r="A344" s="41"/>
      <c r="B344" s="41"/>
      <c r="C344" s="42"/>
      <c r="D344" s="41"/>
      <c r="E344" s="43" t="str">
        <f>IFERROR(__xludf.DUMMYFUNCTION("REGEXEXTRACT(C344, """"""([^""""]+)"""""")"),"#N/A")</f>
        <v>#N/A</v>
      </c>
      <c r="F344" s="44"/>
    </row>
    <row r="345">
      <c r="A345" s="41"/>
      <c r="B345" s="41"/>
      <c r="C345" s="42"/>
      <c r="D345" s="41"/>
      <c r="E345" s="43" t="str">
        <f>IFERROR(__xludf.DUMMYFUNCTION("REGEXEXTRACT(C345, """"""([^""""]+)"""""")"),"#N/A")</f>
        <v>#N/A</v>
      </c>
      <c r="F345" s="44"/>
    </row>
    <row r="346">
      <c r="A346" s="41"/>
      <c r="B346" s="41"/>
      <c r="C346" s="42"/>
      <c r="D346" s="41"/>
      <c r="E346" s="43" t="str">
        <f>IFERROR(__xludf.DUMMYFUNCTION("REGEXEXTRACT(C346, """"""([^""""]+)"""""")"),"#N/A")</f>
        <v>#N/A</v>
      </c>
      <c r="F346" s="44"/>
    </row>
    <row r="347">
      <c r="A347" s="41"/>
      <c r="B347" s="41"/>
      <c r="C347" s="42"/>
      <c r="D347" s="41"/>
      <c r="E347" s="43" t="str">
        <f>IFERROR(__xludf.DUMMYFUNCTION("REGEXEXTRACT(C347, """"""([^""""]+)"""""")"),"#N/A")</f>
        <v>#N/A</v>
      </c>
      <c r="F347" s="44"/>
    </row>
    <row r="348">
      <c r="A348" s="41"/>
      <c r="B348" s="41"/>
      <c r="C348" s="42"/>
      <c r="D348" s="41"/>
      <c r="E348" s="43" t="str">
        <f>IFERROR(__xludf.DUMMYFUNCTION("REGEXEXTRACT(C348, """"""([^""""]+)"""""")"),"#N/A")</f>
        <v>#N/A</v>
      </c>
      <c r="F348" s="44"/>
    </row>
    <row r="349">
      <c r="A349" s="41"/>
      <c r="B349" s="41"/>
      <c r="C349" s="42"/>
      <c r="D349" s="41"/>
      <c r="E349" s="43" t="str">
        <f>IFERROR(__xludf.DUMMYFUNCTION("REGEXEXTRACT(C349, """"""([^""""]+)"""""")"),"#N/A")</f>
        <v>#N/A</v>
      </c>
      <c r="F349" s="44"/>
    </row>
    <row r="350">
      <c r="A350" s="41"/>
      <c r="B350" s="41"/>
      <c r="C350" s="42"/>
      <c r="D350" s="41"/>
      <c r="E350" s="43" t="str">
        <f>IFERROR(__xludf.DUMMYFUNCTION("REGEXEXTRACT(C350, """"""([^""""]+)"""""")"),"#N/A")</f>
        <v>#N/A</v>
      </c>
      <c r="F350" s="44"/>
    </row>
    <row r="351">
      <c r="A351" s="41"/>
      <c r="B351" s="41"/>
      <c r="C351" s="42"/>
      <c r="D351" s="41"/>
      <c r="E351" s="43" t="str">
        <f>IFERROR(__xludf.DUMMYFUNCTION("REGEXEXTRACT(C351, """"""([^""""]+)"""""")"),"#N/A")</f>
        <v>#N/A</v>
      </c>
      <c r="F351" s="44"/>
    </row>
    <row r="352">
      <c r="A352" s="41"/>
      <c r="B352" s="41"/>
      <c r="C352" s="42"/>
      <c r="D352" s="41"/>
      <c r="E352" s="43" t="str">
        <f>IFERROR(__xludf.DUMMYFUNCTION("REGEXEXTRACT(C352, """"""([^""""]+)"""""")"),"#N/A")</f>
        <v>#N/A</v>
      </c>
      <c r="F352" s="44"/>
    </row>
    <row r="353">
      <c r="A353" s="41"/>
      <c r="B353" s="41"/>
      <c r="C353" s="42"/>
      <c r="D353" s="41"/>
      <c r="E353" s="43" t="str">
        <f>IFERROR(__xludf.DUMMYFUNCTION("REGEXEXTRACT(C353, """"""([^""""]+)"""""")"),"#N/A")</f>
        <v>#N/A</v>
      </c>
      <c r="F353" s="44"/>
    </row>
    <row r="354">
      <c r="A354" s="41"/>
      <c r="B354" s="41"/>
      <c r="C354" s="42"/>
      <c r="D354" s="41"/>
      <c r="E354" s="43" t="str">
        <f>IFERROR(__xludf.DUMMYFUNCTION("REGEXEXTRACT(C354, """"""([^""""]+)"""""")"),"#N/A")</f>
        <v>#N/A</v>
      </c>
      <c r="F354" s="44"/>
    </row>
    <row r="355">
      <c r="A355" s="41"/>
      <c r="B355" s="41"/>
      <c r="C355" s="42"/>
      <c r="D355" s="41"/>
      <c r="E355" s="43" t="str">
        <f>IFERROR(__xludf.DUMMYFUNCTION("REGEXEXTRACT(C355, """"""([^""""]+)"""""")"),"#N/A")</f>
        <v>#N/A</v>
      </c>
      <c r="F355" s="44"/>
    </row>
    <row r="356">
      <c r="A356" s="41"/>
      <c r="B356" s="41"/>
      <c r="C356" s="42"/>
      <c r="D356" s="41"/>
      <c r="E356" s="43" t="str">
        <f>IFERROR(__xludf.DUMMYFUNCTION("REGEXEXTRACT(C356, """"""([^""""]+)"""""")"),"#N/A")</f>
        <v>#N/A</v>
      </c>
      <c r="F356" s="44"/>
    </row>
    <row r="357">
      <c r="A357" s="41"/>
      <c r="B357" s="41"/>
      <c r="C357" s="42"/>
      <c r="D357" s="41"/>
      <c r="E357" s="43" t="str">
        <f>IFERROR(__xludf.DUMMYFUNCTION("REGEXEXTRACT(C357, """"""([^""""]+)"""""")"),"#N/A")</f>
        <v>#N/A</v>
      </c>
      <c r="F357" s="44"/>
    </row>
    <row r="358">
      <c r="A358" s="41"/>
      <c r="B358" s="41"/>
      <c r="C358" s="42"/>
      <c r="D358" s="41"/>
      <c r="E358" s="43" t="str">
        <f>IFERROR(__xludf.DUMMYFUNCTION("REGEXEXTRACT(C358, """"""([^""""]+)"""""")"),"#N/A")</f>
        <v>#N/A</v>
      </c>
      <c r="F358" s="44"/>
    </row>
    <row r="359">
      <c r="A359" s="41"/>
      <c r="B359" s="41"/>
      <c r="C359" s="42"/>
      <c r="D359" s="41"/>
      <c r="E359" s="43" t="str">
        <f>IFERROR(__xludf.DUMMYFUNCTION("REGEXEXTRACT(C359, """"""([^""""]+)"""""")"),"#N/A")</f>
        <v>#N/A</v>
      </c>
      <c r="F359" s="44"/>
    </row>
    <row r="360">
      <c r="A360" s="41"/>
      <c r="B360" s="41"/>
      <c r="C360" s="42"/>
      <c r="D360" s="41"/>
      <c r="E360" s="43" t="str">
        <f>IFERROR(__xludf.DUMMYFUNCTION("REGEXEXTRACT(C360, """"""([^""""]+)"""""")"),"#N/A")</f>
        <v>#N/A</v>
      </c>
      <c r="F360" s="44"/>
    </row>
    <row r="361">
      <c r="A361" s="41"/>
      <c r="B361" s="41"/>
      <c r="C361" s="42"/>
      <c r="D361" s="41"/>
      <c r="E361" s="43" t="str">
        <f>IFERROR(__xludf.DUMMYFUNCTION("REGEXEXTRACT(C361, """"""([^""""]+)"""""")"),"#N/A")</f>
        <v>#N/A</v>
      </c>
      <c r="F361" s="44"/>
    </row>
    <row r="362">
      <c r="A362" s="41"/>
      <c r="B362" s="41"/>
      <c r="C362" s="42"/>
      <c r="D362" s="41"/>
      <c r="E362" s="43" t="str">
        <f>IFERROR(__xludf.DUMMYFUNCTION("REGEXEXTRACT(C362, """"""([^""""]+)"""""")"),"#N/A")</f>
        <v>#N/A</v>
      </c>
      <c r="F362" s="44"/>
    </row>
    <row r="363">
      <c r="A363" s="41"/>
      <c r="B363" s="41"/>
      <c r="C363" s="42"/>
      <c r="D363" s="41"/>
      <c r="E363" s="43" t="str">
        <f>IFERROR(__xludf.DUMMYFUNCTION("REGEXEXTRACT(C363, """"""([^""""]+)"""""")"),"#N/A")</f>
        <v>#N/A</v>
      </c>
      <c r="F363" s="44"/>
    </row>
    <row r="364">
      <c r="A364" s="41"/>
      <c r="B364" s="41"/>
      <c r="C364" s="42"/>
      <c r="D364" s="41"/>
      <c r="E364" s="43" t="str">
        <f>IFERROR(__xludf.DUMMYFUNCTION("REGEXEXTRACT(C364, """"""([^""""]+)"""""")"),"#N/A")</f>
        <v>#N/A</v>
      </c>
      <c r="F364" s="44"/>
    </row>
    <row r="365">
      <c r="A365" s="41"/>
      <c r="B365" s="41"/>
      <c r="C365" s="42"/>
      <c r="D365" s="41"/>
      <c r="E365" s="43" t="str">
        <f>IFERROR(__xludf.DUMMYFUNCTION("REGEXEXTRACT(C365, """"""([^""""]+)"""""")"),"#N/A")</f>
        <v>#N/A</v>
      </c>
      <c r="F365" s="44"/>
    </row>
    <row r="366">
      <c r="A366" s="41"/>
      <c r="B366" s="41"/>
      <c r="C366" s="42"/>
      <c r="D366" s="41"/>
      <c r="E366" s="43" t="str">
        <f>IFERROR(__xludf.DUMMYFUNCTION("REGEXEXTRACT(C366, """"""([^""""]+)"""""")"),"#N/A")</f>
        <v>#N/A</v>
      </c>
      <c r="F366" s="44"/>
    </row>
    <row r="367">
      <c r="A367" s="41"/>
      <c r="B367" s="41"/>
      <c r="C367" s="42"/>
      <c r="D367" s="41"/>
      <c r="E367" s="43" t="str">
        <f>IFERROR(__xludf.DUMMYFUNCTION("REGEXEXTRACT(C367, """"""([^""""]+)"""""")"),"#N/A")</f>
        <v>#N/A</v>
      </c>
      <c r="F367" s="44"/>
    </row>
    <row r="368">
      <c r="A368" s="41"/>
      <c r="B368" s="41"/>
      <c r="C368" s="42"/>
      <c r="D368" s="41"/>
      <c r="E368" s="43" t="str">
        <f>IFERROR(__xludf.DUMMYFUNCTION("REGEXEXTRACT(C368, """"""([^""""]+)"""""")"),"#N/A")</f>
        <v>#N/A</v>
      </c>
      <c r="F368" s="44"/>
    </row>
    <row r="369">
      <c r="A369" s="41"/>
      <c r="B369" s="41"/>
      <c r="C369" s="42"/>
      <c r="D369" s="41"/>
      <c r="E369" s="43" t="str">
        <f>IFERROR(__xludf.DUMMYFUNCTION("REGEXEXTRACT(C369, """"""([^""""]+)"""""")"),"#N/A")</f>
        <v>#N/A</v>
      </c>
      <c r="F369" s="44"/>
    </row>
    <row r="370">
      <c r="A370" s="41"/>
      <c r="B370" s="41"/>
      <c r="C370" s="42"/>
      <c r="D370" s="41"/>
      <c r="E370" s="43" t="str">
        <f>IFERROR(__xludf.DUMMYFUNCTION("REGEXEXTRACT(C370, """"""([^""""]+)"""""")"),"#N/A")</f>
        <v>#N/A</v>
      </c>
      <c r="F370" s="44"/>
    </row>
    <row r="371">
      <c r="A371" s="41"/>
      <c r="B371" s="41"/>
      <c r="C371" s="42"/>
      <c r="D371" s="41"/>
      <c r="E371" s="43" t="str">
        <f>IFERROR(__xludf.DUMMYFUNCTION("REGEXEXTRACT(C371, """"""([^""""]+)"""""")"),"#N/A")</f>
        <v>#N/A</v>
      </c>
      <c r="F371" s="44"/>
    </row>
    <row r="372">
      <c r="A372" s="41"/>
      <c r="B372" s="41"/>
      <c r="C372" s="42"/>
      <c r="D372" s="41"/>
      <c r="E372" s="43" t="str">
        <f>IFERROR(__xludf.DUMMYFUNCTION("REGEXEXTRACT(C372, """"""([^""""]+)"""""")"),"#N/A")</f>
        <v>#N/A</v>
      </c>
      <c r="F372" s="44"/>
    </row>
    <row r="373">
      <c r="A373" s="41"/>
      <c r="B373" s="41"/>
      <c r="C373" s="42"/>
      <c r="D373" s="41"/>
      <c r="E373" s="43" t="str">
        <f>IFERROR(__xludf.DUMMYFUNCTION("REGEXEXTRACT(C373, """"""([^""""]+)"""""")"),"#N/A")</f>
        <v>#N/A</v>
      </c>
      <c r="F373" s="44"/>
    </row>
    <row r="374">
      <c r="A374" s="41"/>
      <c r="B374" s="41"/>
      <c r="C374" s="42"/>
      <c r="D374" s="41"/>
      <c r="E374" s="43" t="str">
        <f>IFERROR(__xludf.DUMMYFUNCTION("REGEXEXTRACT(C374, """"""([^""""]+)"""""")"),"#N/A")</f>
        <v>#N/A</v>
      </c>
      <c r="F374" s="44"/>
    </row>
    <row r="375">
      <c r="A375" s="41"/>
      <c r="B375" s="41"/>
      <c r="C375" s="42"/>
      <c r="D375" s="41"/>
      <c r="E375" s="43" t="str">
        <f>IFERROR(__xludf.DUMMYFUNCTION("REGEXEXTRACT(C375, """"""([^""""]+)"""""")"),"#N/A")</f>
        <v>#N/A</v>
      </c>
      <c r="F375" s="44"/>
    </row>
    <row r="376">
      <c r="A376" s="41"/>
      <c r="B376" s="41"/>
      <c r="C376" s="42"/>
      <c r="D376" s="41"/>
      <c r="E376" s="43" t="str">
        <f>IFERROR(__xludf.DUMMYFUNCTION("REGEXEXTRACT(C376, """"""([^""""]+)"""""")"),"#N/A")</f>
        <v>#N/A</v>
      </c>
      <c r="F376" s="44"/>
    </row>
    <row r="377">
      <c r="A377" s="41"/>
      <c r="B377" s="41"/>
      <c r="C377" s="42"/>
      <c r="D377" s="41"/>
      <c r="E377" s="43" t="str">
        <f>IFERROR(__xludf.DUMMYFUNCTION("REGEXEXTRACT(C377, """"""([^""""]+)"""""")"),"#N/A")</f>
        <v>#N/A</v>
      </c>
      <c r="F377" s="44"/>
    </row>
    <row r="378">
      <c r="A378" s="41"/>
      <c r="B378" s="41"/>
      <c r="C378" s="42"/>
      <c r="D378" s="41"/>
      <c r="E378" s="43" t="str">
        <f>IFERROR(__xludf.DUMMYFUNCTION("REGEXEXTRACT(C378, """"""([^""""]+)"""""")"),"#N/A")</f>
        <v>#N/A</v>
      </c>
      <c r="F378" s="44"/>
    </row>
    <row r="379">
      <c r="A379" s="41"/>
      <c r="B379" s="41"/>
      <c r="C379" s="42"/>
      <c r="D379" s="41"/>
      <c r="E379" s="43" t="str">
        <f>IFERROR(__xludf.DUMMYFUNCTION("REGEXEXTRACT(C379, """"""([^""""]+)"""""")"),"#N/A")</f>
        <v>#N/A</v>
      </c>
      <c r="F379" s="44"/>
    </row>
    <row r="380">
      <c r="A380" s="41"/>
      <c r="B380" s="41"/>
      <c r="C380" s="42"/>
      <c r="D380" s="41"/>
      <c r="E380" s="43" t="str">
        <f>IFERROR(__xludf.DUMMYFUNCTION("REGEXEXTRACT(C380, """"""([^""""]+)"""""")"),"#N/A")</f>
        <v>#N/A</v>
      </c>
      <c r="F380" s="44"/>
    </row>
    <row r="381">
      <c r="A381" s="41"/>
      <c r="B381" s="41"/>
      <c r="C381" s="42"/>
      <c r="D381" s="41"/>
      <c r="E381" s="43" t="str">
        <f>IFERROR(__xludf.DUMMYFUNCTION("REGEXEXTRACT(C381, """"""([^""""]+)"""""")"),"#N/A")</f>
        <v>#N/A</v>
      </c>
      <c r="F381" s="44"/>
    </row>
    <row r="382">
      <c r="A382" s="41"/>
      <c r="B382" s="41"/>
      <c r="C382" s="42"/>
      <c r="D382" s="41"/>
      <c r="E382" s="43" t="str">
        <f>IFERROR(__xludf.DUMMYFUNCTION("REGEXEXTRACT(C382, """"""([^""""]+)"""""")"),"#N/A")</f>
        <v>#N/A</v>
      </c>
      <c r="F382" s="44"/>
    </row>
    <row r="383">
      <c r="A383" s="41"/>
      <c r="B383" s="41"/>
      <c r="C383" s="42"/>
      <c r="D383" s="41"/>
      <c r="E383" s="43" t="str">
        <f>IFERROR(__xludf.DUMMYFUNCTION("REGEXEXTRACT(C383, """"""([^""""]+)"""""")"),"#N/A")</f>
        <v>#N/A</v>
      </c>
      <c r="F383" s="44"/>
    </row>
    <row r="384">
      <c r="A384" s="41"/>
      <c r="B384" s="41"/>
      <c r="C384" s="42"/>
      <c r="D384" s="41"/>
      <c r="E384" s="43" t="str">
        <f>IFERROR(__xludf.DUMMYFUNCTION("REGEXEXTRACT(C384, """"""([^""""]+)"""""")"),"#N/A")</f>
        <v>#N/A</v>
      </c>
      <c r="F384" s="44"/>
    </row>
    <row r="385">
      <c r="A385" s="41"/>
      <c r="B385" s="41"/>
      <c r="C385" s="42"/>
      <c r="D385" s="41"/>
      <c r="E385" s="43" t="str">
        <f>IFERROR(__xludf.DUMMYFUNCTION("REGEXEXTRACT(C385, """"""([^""""]+)"""""")"),"#N/A")</f>
        <v>#N/A</v>
      </c>
      <c r="F385" s="44"/>
    </row>
    <row r="386">
      <c r="A386" s="41"/>
      <c r="B386" s="41"/>
      <c r="C386" s="42"/>
      <c r="D386" s="41"/>
      <c r="E386" s="43" t="str">
        <f>IFERROR(__xludf.DUMMYFUNCTION("REGEXEXTRACT(C386, """"""([^""""]+)"""""")"),"#N/A")</f>
        <v>#N/A</v>
      </c>
      <c r="F386" s="44"/>
    </row>
    <row r="387">
      <c r="A387" s="41"/>
      <c r="B387" s="41"/>
      <c r="C387" s="42"/>
      <c r="D387" s="41"/>
      <c r="E387" s="43" t="str">
        <f>IFERROR(__xludf.DUMMYFUNCTION("REGEXEXTRACT(C387, """"""([^""""]+)"""""")"),"#N/A")</f>
        <v>#N/A</v>
      </c>
      <c r="F387" s="44"/>
    </row>
    <row r="388">
      <c r="A388" s="41"/>
      <c r="B388" s="41"/>
      <c r="C388" s="42"/>
      <c r="D388" s="41"/>
      <c r="E388" s="43" t="str">
        <f>IFERROR(__xludf.DUMMYFUNCTION("REGEXEXTRACT(C388, """"""([^""""]+)"""""")"),"#N/A")</f>
        <v>#N/A</v>
      </c>
      <c r="F388" s="44"/>
    </row>
    <row r="389">
      <c r="A389" s="41"/>
      <c r="B389" s="41"/>
      <c r="C389" s="42"/>
      <c r="D389" s="41"/>
      <c r="E389" s="43" t="str">
        <f>IFERROR(__xludf.DUMMYFUNCTION("REGEXEXTRACT(C389, """"""([^""""]+)"""""")"),"#N/A")</f>
        <v>#N/A</v>
      </c>
      <c r="F389" s="44"/>
    </row>
    <row r="390">
      <c r="A390" s="41"/>
      <c r="B390" s="41"/>
      <c r="C390" s="42"/>
      <c r="D390" s="41"/>
      <c r="E390" s="43" t="str">
        <f>IFERROR(__xludf.DUMMYFUNCTION("REGEXEXTRACT(C390, """"""([^""""]+)"""""")"),"#N/A")</f>
        <v>#N/A</v>
      </c>
      <c r="F390" s="44"/>
    </row>
    <row r="391">
      <c r="A391" s="41"/>
      <c r="B391" s="41"/>
      <c r="C391" s="42"/>
      <c r="D391" s="41"/>
      <c r="E391" s="43" t="str">
        <f>IFERROR(__xludf.DUMMYFUNCTION("REGEXEXTRACT(C391, """"""([^""""]+)"""""")"),"#N/A")</f>
        <v>#N/A</v>
      </c>
      <c r="F391" s="44"/>
    </row>
    <row r="392">
      <c r="A392" s="41"/>
      <c r="B392" s="41"/>
      <c r="C392" s="42"/>
      <c r="D392" s="41"/>
      <c r="E392" s="43" t="str">
        <f>IFERROR(__xludf.DUMMYFUNCTION("REGEXEXTRACT(C392, """"""([^""""]+)"""""")"),"#N/A")</f>
        <v>#N/A</v>
      </c>
      <c r="F392" s="44"/>
    </row>
    <row r="393">
      <c r="A393" s="41"/>
      <c r="B393" s="41"/>
      <c r="C393" s="42"/>
      <c r="D393" s="41"/>
      <c r="E393" s="43" t="str">
        <f>IFERROR(__xludf.DUMMYFUNCTION("REGEXEXTRACT(C393, """"""([^""""]+)"""""")"),"#N/A")</f>
        <v>#N/A</v>
      </c>
      <c r="F393" s="44"/>
    </row>
    <row r="394">
      <c r="A394" s="41"/>
      <c r="B394" s="41"/>
      <c r="C394" s="42"/>
      <c r="D394" s="41"/>
      <c r="E394" s="43" t="str">
        <f>IFERROR(__xludf.DUMMYFUNCTION("REGEXEXTRACT(C394, """"""([^""""]+)"""""")"),"#N/A")</f>
        <v>#N/A</v>
      </c>
      <c r="F394" s="44"/>
    </row>
    <row r="395">
      <c r="A395" s="41"/>
      <c r="B395" s="41"/>
      <c r="C395" s="42"/>
      <c r="D395" s="41"/>
      <c r="E395" s="43" t="str">
        <f>IFERROR(__xludf.DUMMYFUNCTION("REGEXEXTRACT(C395, """"""([^""""]+)"""""")"),"#N/A")</f>
        <v>#N/A</v>
      </c>
      <c r="F395" s="44"/>
    </row>
    <row r="396">
      <c r="A396" s="41"/>
      <c r="B396" s="41"/>
      <c r="C396" s="42"/>
      <c r="D396" s="41"/>
      <c r="E396" s="43" t="str">
        <f>IFERROR(__xludf.DUMMYFUNCTION("REGEXEXTRACT(C396, """"""([^""""]+)"""""")"),"#N/A")</f>
        <v>#N/A</v>
      </c>
      <c r="F396" s="44"/>
    </row>
    <row r="397">
      <c r="A397" s="41"/>
      <c r="B397" s="41"/>
      <c r="C397" s="42"/>
      <c r="D397" s="41"/>
      <c r="E397" s="43" t="str">
        <f>IFERROR(__xludf.DUMMYFUNCTION("REGEXEXTRACT(C397, """"""([^""""]+)"""""")"),"#N/A")</f>
        <v>#N/A</v>
      </c>
      <c r="F397" s="44"/>
    </row>
    <row r="398">
      <c r="A398" s="41"/>
      <c r="B398" s="41"/>
      <c r="C398" s="42"/>
      <c r="D398" s="41"/>
      <c r="E398" s="43" t="str">
        <f>IFERROR(__xludf.DUMMYFUNCTION("REGEXEXTRACT(C398, """"""([^""""]+)"""""")"),"#N/A")</f>
        <v>#N/A</v>
      </c>
      <c r="F398" s="44"/>
    </row>
    <row r="399">
      <c r="A399" s="41"/>
      <c r="B399" s="41"/>
      <c r="C399" s="42"/>
      <c r="D399" s="41"/>
      <c r="E399" s="43" t="str">
        <f>IFERROR(__xludf.DUMMYFUNCTION("REGEXEXTRACT(C399, """"""([^""""]+)"""""")"),"#N/A")</f>
        <v>#N/A</v>
      </c>
      <c r="F399" s="44"/>
    </row>
    <row r="400">
      <c r="A400" s="41"/>
      <c r="B400" s="41"/>
      <c r="C400" s="42"/>
      <c r="D400" s="41"/>
      <c r="E400" s="43" t="str">
        <f>IFERROR(__xludf.DUMMYFUNCTION("REGEXEXTRACT(C400, """"""([^""""]+)"""""")"),"#N/A")</f>
        <v>#N/A</v>
      </c>
      <c r="F400" s="44"/>
    </row>
    <row r="401">
      <c r="A401" s="41"/>
      <c r="B401" s="41"/>
      <c r="C401" s="42"/>
      <c r="D401" s="41"/>
      <c r="E401" s="43" t="str">
        <f>IFERROR(__xludf.DUMMYFUNCTION("REGEXEXTRACT(C401, """"""([^""""]+)"""""")"),"#N/A")</f>
        <v>#N/A</v>
      </c>
      <c r="F401" s="44"/>
    </row>
    <row r="402">
      <c r="A402" s="41"/>
      <c r="B402" s="41"/>
      <c r="C402" s="42"/>
      <c r="D402" s="41"/>
      <c r="E402" s="43" t="str">
        <f>IFERROR(__xludf.DUMMYFUNCTION("REGEXEXTRACT(C402, """"""([^""""]+)"""""")"),"#N/A")</f>
        <v>#N/A</v>
      </c>
      <c r="F402" s="44"/>
    </row>
    <row r="403">
      <c r="A403" s="41"/>
      <c r="B403" s="41"/>
      <c r="C403" s="42"/>
      <c r="D403" s="41"/>
      <c r="E403" s="43" t="str">
        <f>IFERROR(__xludf.DUMMYFUNCTION("REGEXEXTRACT(C403, """"""([^""""]+)"""""")"),"#N/A")</f>
        <v>#N/A</v>
      </c>
      <c r="F403" s="44"/>
    </row>
    <row r="404">
      <c r="A404" s="41"/>
      <c r="B404" s="41"/>
      <c r="C404" s="42"/>
      <c r="D404" s="41"/>
      <c r="E404" s="43" t="str">
        <f>IFERROR(__xludf.DUMMYFUNCTION("REGEXEXTRACT(C404, """"""([^""""]+)"""""")"),"#N/A")</f>
        <v>#N/A</v>
      </c>
      <c r="F404" s="44"/>
    </row>
    <row r="405">
      <c r="A405" s="41"/>
      <c r="B405" s="41"/>
      <c r="C405" s="42"/>
      <c r="D405" s="41"/>
      <c r="E405" s="43" t="str">
        <f>IFERROR(__xludf.DUMMYFUNCTION("REGEXEXTRACT(C405, """"""([^""""]+)"""""")"),"#N/A")</f>
        <v>#N/A</v>
      </c>
      <c r="F405" s="44"/>
    </row>
    <row r="406">
      <c r="A406" s="41"/>
      <c r="B406" s="41"/>
      <c r="C406" s="42"/>
      <c r="D406" s="41"/>
      <c r="E406" s="43" t="str">
        <f>IFERROR(__xludf.DUMMYFUNCTION("REGEXEXTRACT(C406, """"""([^""""]+)"""""")"),"#N/A")</f>
        <v>#N/A</v>
      </c>
      <c r="F406" s="44"/>
    </row>
    <row r="407">
      <c r="A407" s="41"/>
      <c r="B407" s="41"/>
      <c r="C407" s="42"/>
      <c r="D407" s="41"/>
      <c r="E407" s="43" t="str">
        <f>IFERROR(__xludf.DUMMYFUNCTION("REGEXEXTRACT(C407, """"""([^""""]+)"""""")"),"#N/A")</f>
        <v>#N/A</v>
      </c>
      <c r="F407" s="44"/>
    </row>
    <row r="408">
      <c r="A408" s="41"/>
      <c r="B408" s="41"/>
      <c r="C408" s="42"/>
      <c r="D408" s="41"/>
      <c r="E408" s="43" t="str">
        <f>IFERROR(__xludf.DUMMYFUNCTION("REGEXEXTRACT(C408, """"""([^""""]+)"""""")"),"#N/A")</f>
        <v>#N/A</v>
      </c>
      <c r="F408" s="44"/>
    </row>
    <row r="409">
      <c r="A409" s="41"/>
      <c r="B409" s="41"/>
      <c r="C409" s="42"/>
      <c r="D409" s="41"/>
      <c r="E409" s="43" t="str">
        <f>IFERROR(__xludf.DUMMYFUNCTION("REGEXEXTRACT(C409, """"""([^""""]+)"""""")"),"#N/A")</f>
        <v>#N/A</v>
      </c>
      <c r="F409" s="44"/>
    </row>
    <row r="410">
      <c r="A410" s="41"/>
      <c r="B410" s="41"/>
      <c r="C410" s="42"/>
      <c r="D410" s="41"/>
      <c r="E410" s="43" t="str">
        <f>IFERROR(__xludf.DUMMYFUNCTION("REGEXEXTRACT(C410, """"""([^""""]+)"""""")"),"#N/A")</f>
        <v>#N/A</v>
      </c>
      <c r="F410" s="44"/>
    </row>
    <row r="411">
      <c r="A411" s="41"/>
      <c r="B411" s="41"/>
      <c r="C411" s="42"/>
      <c r="D411" s="41"/>
      <c r="E411" s="43" t="str">
        <f>IFERROR(__xludf.DUMMYFUNCTION("REGEXEXTRACT(C411, """"""([^""""]+)"""""")"),"#N/A")</f>
        <v>#N/A</v>
      </c>
      <c r="F411" s="44"/>
    </row>
    <row r="412">
      <c r="A412" s="41"/>
      <c r="B412" s="41"/>
      <c r="C412" s="42"/>
      <c r="D412" s="41"/>
      <c r="E412" s="43" t="str">
        <f>IFERROR(__xludf.DUMMYFUNCTION("REGEXEXTRACT(C412, """"""([^""""]+)"""""")"),"#N/A")</f>
        <v>#N/A</v>
      </c>
      <c r="F412" s="44"/>
    </row>
    <row r="413">
      <c r="A413" s="41"/>
      <c r="B413" s="41"/>
      <c r="C413" s="42"/>
      <c r="D413" s="41"/>
      <c r="E413" s="43" t="str">
        <f>IFERROR(__xludf.DUMMYFUNCTION("REGEXEXTRACT(C413, """"""([^""""]+)"""""")"),"#N/A")</f>
        <v>#N/A</v>
      </c>
      <c r="F413" s="44"/>
    </row>
    <row r="414">
      <c r="A414" s="41"/>
      <c r="B414" s="41"/>
      <c r="C414" s="42"/>
      <c r="D414" s="41"/>
      <c r="E414" s="43" t="str">
        <f>IFERROR(__xludf.DUMMYFUNCTION("REGEXEXTRACT(C414, """"""([^""""]+)"""""")"),"#N/A")</f>
        <v>#N/A</v>
      </c>
      <c r="F414" s="44"/>
    </row>
    <row r="415">
      <c r="A415" s="41"/>
      <c r="B415" s="41"/>
      <c r="C415" s="42"/>
      <c r="D415" s="41"/>
      <c r="E415" s="43" t="str">
        <f>IFERROR(__xludf.DUMMYFUNCTION("REGEXEXTRACT(C415, """"""([^""""]+)"""""")"),"#N/A")</f>
        <v>#N/A</v>
      </c>
      <c r="F415" s="44"/>
    </row>
    <row r="416">
      <c r="A416" s="41"/>
      <c r="B416" s="41"/>
      <c r="C416" s="42"/>
      <c r="D416" s="41"/>
      <c r="E416" s="43" t="str">
        <f>IFERROR(__xludf.DUMMYFUNCTION("REGEXEXTRACT(C416, """"""([^""""]+)"""""")"),"#N/A")</f>
        <v>#N/A</v>
      </c>
      <c r="F416" s="44"/>
    </row>
    <row r="417">
      <c r="A417" s="41"/>
      <c r="B417" s="41"/>
      <c r="C417" s="42"/>
      <c r="D417" s="41"/>
      <c r="E417" s="43" t="str">
        <f>IFERROR(__xludf.DUMMYFUNCTION("REGEXEXTRACT(C417, """"""([^""""]+)"""""")"),"#N/A")</f>
        <v>#N/A</v>
      </c>
      <c r="F417" s="44"/>
    </row>
    <row r="418">
      <c r="A418" s="41"/>
      <c r="B418" s="41"/>
      <c r="C418" s="42"/>
      <c r="D418" s="41"/>
      <c r="E418" s="43" t="str">
        <f>IFERROR(__xludf.DUMMYFUNCTION("REGEXEXTRACT(C418, """"""([^""""]+)"""""")"),"#N/A")</f>
        <v>#N/A</v>
      </c>
      <c r="F418" s="44"/>
    </row>
    <row r="419">
      <c r="A419" s="41"/>
      <c r="B419" s="41"/>
      <c r="C419" s="42"/>
      <c r="D419" s="41"/>
      <c r="E419" s="43" t="str">
        <f>IFERROR(__xludf.DUMMYFUNCTION("REGEXEXTRACT(C419, """"""([^""""]+)"""""")"),"#N/A")</f>
        <v>#N/A</v>
      </c>
      <c r="F419" s="44"/>
    </row>
    <row r="420">
      <c r="A420" s="41"/>
      <c r="B420" s="41"/>
      <c r="C420" s="42"/>
      <c r="D420" s="41"/>
      <c r="E420" s="43" t="str">
        <f>IFERROR(__xludf.DUMMYFUNCTION("REGEXEXTRACT(C420, """"""([^""""]+)"""""")"),"#N/A")</f>
        <v>#N/A</v>
      </c>
      <c r="F420" s="44"/>
    </row>
    <row r="421">
      <c r="A421" s="41"/>
      <c r="B421" s="41"/>
      <c r="C421" s="42"/>
      <c r="D421" s="41"/>
      <c r="E421" s="43" t="str">
        <f>IFERROR(__xludf.DUMMYFUNCTION("REGEXEXTRACT(C421, """"""([^""""]+)"""""")"),"#N/A")</f>
        <v>#N/A</v>
      </c>
      <c r="F421" s="44"/>
    </row>
    <row r="422">
      <c r="A422" s="41"/>
      <c r="B422" s="41"/>
      <c r="C422" s="42"/>
      <c r="D422" s="41"/>
      <c r="E422" s="43" t="str">
        <f>IFERROR(__xludf.DUMMYFUNCTION("REGEXEXTRACT(C422, """"""([^""""]+)"""""")"),"#N/A")</f>
        <v>#N/A</v>
      </c>
      <c r="F422" s="44"/>
    </row>
    <row r="423">
      <c r="A423" s="41"/>
      <c r="B423" s="41"/>
      <c r="C423" s="42"/>
      <c r="D423" s="41"/>
      <c r="E423" s="43" t="str">
        <f>IFERROR(__xludf.DUMMYFUNCTION("REGEXEXTRACT(C423, """"""([^""""]+)"""""")"),"#N/A")</f>
        <v>#N/A</v>
      </c>
      <c r="F423" s="44"/>
    </row>
    <row r="424">
      <c r="A424" s="41"/>
      <c r="B424" s="41"/>
      <c r="C424" s="42"/>
      <c r="D424" s="41"/>
      <c r="E424" s="43" t="str">
        <f>IFERROR(__xludf.DUMMYFUNCTION("REGEXEXTRACT(C424, """"""([^""""]+)"""""")"),"#N/A")</f>
        <v>#N/A</v>
      </c>
      <c r="F424" s="44"/>
    </row>
    <row r="425">
      <c r="A425" s="41"/>
      <c r="B425" s="41"/>
      <c r="C425" s="42"/>
      <c r="D425" s="41"/>
      <c r="E425" s="43" t="str">
        <f>IFERROR(__xludf.DUMMYFUNCTION("REGEXEXTRACT(C425, """"""([^""""]+)"""""")"),"#N/A")</f>
        <v>#N/A</v>
      </c>
      <c r="F425" s="44"/>
    </row>
    <row r="426">
      <c r="A426" s="41"/>
      <c r="B426" s="41"/>
      <c r="C426" s="42"/>
      <c r="D426" s="41"/>
      <c r="E426" s="43" t="str">
        <f>IFERROR(__xludf.DUMMYFUNCTION("REGEXEXTRACT(C426, """"""([^""""]+)"""""")"),"#N/A")</f>
        <v>#N/A</v>
      </c>
      <c r="F426" s="44"/>
    </row>
    <row r="427">
      <c r="A427" s="41"/>
      <c r="B427" s="41"/>
      <c r="C427" s="42"/>
      <c r="D427" s="41"/>
      <c r="E427" s="43" t="str">
        <f>IFERROR(__xludf.DUMMYFUNCTION("REGEXEXTRACT(C427, """"""([^""""]+)"""""")"),"#N/A")</f>
        <v>#N/A</v>
      </c>
      <c r="F427" s="44"/>
    </row>
    <row r="428">
      <c r="A428" s="41"/>
      <c r="B428" s="41"/>
      <c r="C428" s="42"/>
      <c r="D428" s="41"/>
      <c r="E428" s="43" t="str">
        <f>IFERROR(__xludf.DUMMYFUNCTION("REGEXEXTRACT(C428, """"""([^""""]+)"""""")"),"#N/A")</f>
        <v>#N/A</v>
      </c>
      <c r="F428" s="44"/>
    </row>
    <row r="429">
      <c r="A429" s="41"/>
      <c r="B429" s="41"/>
      <c r="C429" s="42"/>
      <c r="D429" s="41"/>
      <c r="E429" s="43" t="str">
        <f>IFERROR(__xludf.DUMMYFUNCTION("REGEXEXTRACT(C429, """"""([^""""]+)"""""")"),"#N/A")</f>
        <v>#N/A</v>
      </c>
      <c r="F429" s="44"/>
    </row>
    <row r="430">
      <c r="A430" s="41"/>
      <c r="B430" s="41"/>
      <c r="C430" s="42"/>
      <c r="D430" s="41"/>
      <c r="E430" s="43" t="str">
        <f>IFERROR(__xludf.DUMMYFUNCTION("REGEXEXTRACT(C430, """"""([^""""]+)"""""")"),"#N/A")</f>
        <v>#N/A</v>
      </c>
      <c r="F430" s="44"/>
    </row>
    <row r="431">
      <c r="A431" s="41"/>
      <c r="B431" s="41"/>
      <c r="C431" s="42"/>
      <c r="D431" s="41"/>
      <c r="E431" s="43" t="str">
        <f>IFERROR(__xludf.DUMMYFUNCTION("REGEXEXTRACT(C431, """"""([^""""]+)"""""")"),"#N/A")</f>
        <v>#N/A</v>
      </c>
      <c r="F431" s="44"/>
    </row>
    <row r="432">
      <c r="A432" s="41"/>
      <c r="B432" s="41"/>
      <c r="C432" s="42"/>
      <c r="D432" s="41"/>
      <c r="E432" s="43" t="str">
        <f>IFERROR(__xludf.DUMMYFUNCTION("REGEXEXTRACT(C432, """"""([^""""]+)"""""")"),"#N/A")</f>
        <v>#N/A</v>
      </c>
      <c r="F432" s="44"/>
    </row>
    <row r="433">
      <c r="A433" s="41"/>
      <c r="B433" s="41"/>
      <c r="C433" s="42"/>
      <c r="D433" s="41"/>
      <c r="E433" s="43" t="str">
        <f>IFERROR(__xludf.DUMMYFUNCTION("REGEXEXTRACT(C433, """"""([^""""]+)"""""")"),"#N/A")</f>
        <v>#N/A</v>
      </c>
      <c r="F433" s="44"/>
    </row>
    <row r="434">
      <c r="A434" s="41"/>
      <c r="B434" s="41"/>
      <c r="C434" s="42"/>
      <c r="D434" s="41"/>
      <c r="E434" s="43" t="str">
        <f>IFERROR(__xludf.DUMMYFUNCTION("REGEXEXTRACT(C434, """"""([^""""]+)"""""")"),"#N/A")</f>
        <v>#N/A</v>
      </c>
      <c r="F434" s="44"/>
    </row>
    <row r="435">
      <c r="A435" s="41"/>
      <c r="B435" s="41"/>
      <c r="C435" s="42"/>
      <c r="D435" s="41"/>
      <c r="E435" s="43" t="str">
        <f>IFERROR(__xludf.DUMMYFUNCTION("REGEXEXTRACT(C435, """"""([^""""]+)"""""")"),"#N/A")</f>
        <v>#N/A</v>
      </c>
      <c r="F435" s="44"/>
    </row>
    <row r="436">
      <c r="A436" s="41"/>
      <c r="B436" s="41"/>
      <c r="C436" s="42"/>
      <c r="D436" s="41"/>
      <c r="E436" s="43" t="str">
        <f>IFERROR(__xludf.DUMMYFUNCTION("REGEXEXTRACT(C436, """"""([^""""]+)"""""")"),"#N/A")</f>
        <v>#N/A</v>
      </c>
      <c r="F436" s="44"/>
    </row>
    <row r="437">
      <c r="A437" s="41"/>
      <c r="B437" s="41"/>
      <c r="C437" s="42"/>
      <c r="D437" s="41"/>
      <c r="E437" s="43" t="str">
        <f>IFERROR(__xludf.DUMMYFUNCTION("REGEXEXTRACT(C437, """"""([^""""]+)"""""")"),"#N/A")</f>
        <v>#N/A</v>
      </c>
      <c r="F437" s="44"/>
    </row>
    <row r="438">
      <c r="A438" s="41"/>
      <c r="B438" s="41"/>
      <c r="C438" s="42"/>
      <c r="D438" s="41"/>
      <c r="E438" s="43" t="str">
        <f>IFERROR(__xludf.DUMMYFUNCTION("REGEXEXTRACT(C438, """"""([^""""]+)"""""")"),"#N/A")</f>
        <v>#N/A</v>
      </c>
      <c r="F438" s="44"/>
    </row>
    <row r="439">
      <c r="A439" s="41"/>
      <c r="B439" s="41"/>
      <c r="C439" s="42"/>
      <c r="D439" s="41"/>
      <c r="E439" s="43" t="str">
        <f>IFERROR(__xludf.DUMMYFUNCTION("REGEXEXTRACT(C439, """"""([^""""]+)"""""")"),"#N/A")</f>
        <v>#N/A</v>
      </c>
      <c r="F439" s="44"/>
    </row>
    <row r="440">
      <c r="A440" s="41"/>
      <c r="B440" s="41"/>
      <c r="C440" s="42"/>
      <c r="D440" s="41"/>
      <c r="E440" s="43" t="str">
        <f>IFERROR(__xludf.DUMMYFUNCTION("REGEXEXTRACT(C440, """"""([^""""]+)"""""")"),"#N/A")</f>
        <v>#N/A</v>
      </c>
      <c r="F440" s="44"/>
    </row>
    <row r="441">
      <c r="A441" s="41"/>
      <c r="B441" s="41"/>
      <c r="C441" s="42"/>
      <c r="D441" s="41"/>
      <c r="E441" s="43" t="str">
        <f>IFERROR(__xludf.DUMMYFUNCTION("REGEXEXTRACT(C441, """"""([^""""]+)"""""")"),"#N/A")</f>
        <v>#N/A</v>
      </c>
      <c r="F441" s="44"/>
    </row>
    <row r="442">
      <c r="A442" s="41"/>
      <c r="B442" s="41"/>
      <c r="C442" s="42"/>
      <c r="D442" s="41"/>
      <c r="E442" s="43" t="str">
        <f>IFERROR(__xludf.DUMMYFUNCTION("REGEXEXTRACT(C442, """"""([^""""]+)"""""")"),"#N/A")</f>
        <v>#N/A</v>
      </c>
      <c r="F442" s="44"/>
    </row>
    <row r="443">
      <c r="A443" s="41"/>
      <c r="B443" s="41"/>
      <c r="C443" s="42"/>
      <c r="D443" s="41"/>
      <c r="E443" s="43" t="str">
        <f>IFERROR(__xludf.DUMMYFUNCTION("REGEXEXTRACT(C443, """"""([^""""]+)"""""")"),"#N/A")</f>
        <v>#N/A</v>
      </c>
      <c r="F443" s="44"/>
    </row>
    <row r="444">
      <c r="A444" s="41"/>
      <c r="B444" s="41"/>
      <c r="C444" s="42"/>
      <c r="D444" s="41"/>
      <c r="E444" s="43" t="str">
        <f>IFERROR(__xludf.DUMMYFUNCTION("REGEXEXTRACT(C444, """"""([^""""]+)"""""")"),"#N/A")</f>
        <v>#N/A</v>
      </c>
      <c r="F444" s="44"/>
    </row>
    <row r="445">
      <c r="A445" s="41"/>
      <c r="B445" s="41"/>
      <c r="C445" s="42"/>
      <c r="D445" s="41"/>
      <c r="E445" s="43" t="str">
        <f>IFERROR(__xludf.DUMMYFUNCTION("REGEXEXTRACT(C445, """"""([^""""]+)"""""")"),"#N/A")</f>
        <v>#N/A</v>
      </c>
      <c r="F445" s="44"/>
    </row>
    <row r="446">
      <c r="A446" s="41"/>
      <c r="B446" s="41"/>
      <c r="C446" s="42"/>
      <c r="D446" s="41"/>
      <c r="E446" s="43" t="str">
        <f>IFERROR(__xludf.DUMMYFUNCTION("REGEXEXTRACT(C446, """"""([^""""]+)"""""")"),"#N/A")</f>
        <v>#N/A</v>
      </c>
      <c r="F446" s="44"/>
    </row>
    <row r="447">
      <c r="A447" s="41"/>
      <c r="B447" s="41"/>
      <c r="C447" s="42"/>
      <c r="D447" s="41"/>
      <c r="E447" s="43" t="str">
        <f>IFERROR(__xludf.DUMMYFUNCTION("REGEXEXTRACT(C447, """"""([^""""]+)"""""")"),"#N/A")</f>
        <v>#N/A</v>
      </c>
      <c r="F447" s="44"/>
    </row>
    <row r="448">
      <c r="A448" s="41"/>
      <c r="B448" s="41"/>
      <c r="C448" s="42"/>
      <c r="D448" s="41"/>
      <c r="E448" s="43" t="str">
        <f>IFERROR(__xludf.DUMMYFUNCTION("REGEXEXTRACT(C448, """"""([^""""]+)"""""")"),"#N/A")</f>
        <v>#N/A</v>
      </c>
      <c r="F448" s="44"/>
    </row>
    <row r="449">
      <c r="A449" s="41"/>
      <c r="B449" s="41"/>
      <c r="C449" s="42"/>
      <c r="D449" s="41"/>
      <c r="E449" s="43" t="str">
        <f>IFERROR(__xludf.DUMMYFUNCTION("REGEXEXTRACT(C449, """"""([^""""]+)"""""")"),"#N/A")</f>
        <v>#N/A</v>
      </c>
      <c r="F449" s="44"/>
    </row>
    <row r="450">
      <c r="A450" s="41"/>
      <c r="B450" s="41"/>
      <c r="C450" s="42"/>
      <c r="D450" s="41"/>
      <c r="E450" s="43" t="str">
        <f>IFERROR(__xludf.DUMMYFUNCTION("REGEXEXTRACT(C450, """"""([^""""]+)"""""")"),"#N/A")</f>
        <v>#N/A</v>
      </c>
      <c r="F450" s="44"/>
    </row>
    <row r="451">
      <c r="A451" s="41"/>
      <c r="B451" s="41"/>
      <c r="C451" s="42"/>
      <c r="D451" s="41"/>
      <c r="E451" s="43" t="str">
        <f>IFERROR(__xludf.DUMMYFUNCTION("REGEXEXTRACT(C451, """"""([^""""]+)"""""")"),"#N/A")</f>
        <v>#N/A</v>
      </c>
      <c r="F451" s="44"/>
    </row>
    <row r="452">
      <c r="A452" s="41"/>
      <c r="B452" s="41"/>
      <c r="C452" s="42"/>
      <c r="D452" s="41"/>
      <c r="E452" s="43" t="str">
        <f>IFERROR(__xludf.DUMMYFUNCTION("REGEXEXTRACT(C452, """"""([^""""]+)"""""")"),"#N/A")</f>
        <v>#N/A</v>
      </c>
      <c r="F452" s="44"/>
    </row>
    <row r="453">
      <c r="A453" s="41"/>
      <c r="B453" s="41"/>
      <c r="C453" s="42"/>
      <c r="D453" s="41"/>
      <c r="E453" s="43" t="str">
        <f>IFERROR(__xludf.DUMMYFUNCTION("REGEXEXTRACT(C453, """"""([^""""]+)"""""")"),"#N/A")</f>
        <v>#N/A</v>
      </c>
      <c r="F453" s="44"/>
    </row>
    <row r="454">
      <c r="A454" s="41"/>
      <c r="B454" s="41"/>
      <c r="C454" s="42"/>
      <c r="D454" s="41"/>
      <c r="E454" s="43" t="str">
        <f>IFERROR(__xludf.DUMMYFUNCTION("REGEXEXTRACT(C454, """"""([^""""]+)"""""")"),"#N/A")</f>
        <v>#N/A</v>
      </c>
      <c r="F454" s="44"/>
    </row>
    <row r="455">
      <c r="A455" s="41"/>
      <c r="B455" s="41"/>
      <c r="C455" s="42"/>
      <c r="D455" s="41"/>
      <c r="E455" s="43" t="str">
        <f>IFERROR(__xludf.DUMMYFUNCTION("REGEXEXTRACT(C455, """"""([^""""]+)"""""")"),"#N/A")</f>
        <v>#N/A</v>
      </c>
      <c r="F455" s="44"/>
    </row>
    <row r="456">
      <c r="A456" s="41"/>
      <c r="B456" s="41"/>
      <c r="C456" s="42"/>
      <c r="D456" s="41"/>
      <c r="E456" s="43" t="str">
        <f>IFERROR(__xludf.DUMMYFUNCTION("REGEXEXTRACT(C456, """"""([^""""]+)"""""")"),"#N/A")</f>
        <v>#N/A</v>
      </c>
      <c r="F456" s="44"/>
    </row>
    <row r="457">
      <c r="A457" s="41"/>
      <c r="B457" s="41"/>
      <c r="C457" s="42"/>
      <c r="D457" s="41"/>
      <c r="E457" s="43" t="str">
        <f>IFERROR(__xludf.DUMMYFUNCTION("REGEXEXTRACT(C457, """"""([^""""]+)"""""")"),"#N/A")</f>
        <v>#N/A</v>
      </c>
      <c r="F457" s="44"/>
    </row>
    <row r="458">
      <c r="A458" s="41"/>
      <c r="B458" s="41"/>
      <c r="C458" s="42"/>
      <c r="D458" s="41"/>
      <c r="E458" s="43" t="str">
        <f>IFERROR(__xludf.DUMMYFUNCTION("REGEXEXTRACT(C458, """"""([^""""]+)"""""")"),"#N/A")</f>
        <v>#N/A</v>
      </c>
      <c r="F458" s="44"/>
    </row>
    <row r="459">
      <c r="A459" s="41"/>
      <c r="B459" s="41"/>
      <c r="C459" s="42"/>
      <c r="D459" s="41"/>
      <c r="E459" s="43" t="str">
        <f>IFERROR(__xludf.DUMMYFUNCTION("REGEXEXTRACT(C459, """"""([^""""]+)"""""")"),"#N/A")</f>
        <v>#N/A</v>
      </c>
      <c r="F459" s="44"/>
    </row>
    <row r="460">
      <c r="A460" s="41"/>
      <c r="B460" s="41"/>
      <c r="C460" s="42"/>
      <c r="D460" s="41"/>
      <c r="E460" s="43" t="str">
        <f>IFERROR(__xludf.DUMMYFUNCTION("REGEXEXTRACT(C460, """"""([^""""]+)"""""")"),"#N/A")</f>
        <v>#N/A</v>
      </c>
      <c r="F460" s="44"/>
    </row>
    <row r="461">
      <c r="A461" s="41"/>
      <c r="B461" s="41"/>
      <c r="C461" s="42"/>
      <c r="D461" s="41"/>
      <c r="E461" s="43" t="str">
        <f>IFERROR(__xludf.DUMMYFUNCTION("REGEXEXTRACT(C461, """"""([^""""]+)"""""")"),"#N/A")</f>
        <v>#N/A</v>
      </c>
      <c r="F461" s="44"/>
    </row>
    <row r="462">
      <c r="A462" s="41"/>
      <c r="B462" s="41"/>
      <c r="C462" s="42"/>
      <c r="D462" s="41"/>
      <c r="E462" s="43" t="str">
        <f>IFERROR(__xludf.DUMMYFUNCTION("REGEXEXTRACT(C462, """"""([^""""]+)"""""")"),"#N/A")</f>
        <v>#N/A</v>
      </c>
      <c r="F462" s="44"/>
    </row>
    <row r="463">
      <c r="A463" s="41"/>
      <c r="B463" s="41"/>
      <c r="C463" s="42"/>
      <c r="D463" s="41"/>
      <c r="E463" s="43" t="str">
        <f>IFERROR(__xludf.DUMMYFUNCTION("REGEXEXTRACT(C463, """"""([^""""]+)"""""")"),"#N/A")</f>
        <v>#N/A</v>
      </c>
      <c r="F463" s="44"/>
    </row>
    <row r="464">
      <c r="A464" s="41"/>
      <c r="B464" s="41"/>
      <c r="C464" s="42"/>
      <c r="D464" s="41"/>
      <c r="E464" s="43" t="str">
        <f>IFERROR(__xludf.DUMMYFUNCTION("REGEXEXTRACT(C464, """"""([^""""]+)"""""")"),"#N/A")</f>
        <v>#N/A</v>
      </c>
      <c r="F464" s="44"/>
    </row>
    <row r="465">
      <c r="A465" s="41"/>
      <c r="B465" s="41"/>
      <c r="C465" s="42"/>
      <c r="D465" s="41"/>
      <c r="E465" s="43" t="str">
        <f>IFERROR(__xludf.DUMMYFUNCTION("REGEXEXTRACT(C465, """"""([^""""]+)"""""")"),"#N/A")</f>
        <v>#N/A</v>
      </c>
      <c r="F465" s="44"/>
    </row>
    <row r="466">
      <c r="A466" s="41"/>
      <c r="B466" s="41"/>
      <c r="C466" s="42"/>
      <c r="D466" s="41"/>
      <c r="E466" s="43" t="str">
        <f>IFERROR(__xludf.DUMMYFUNCTION("REGEXEXTRACT(C466, """"""([^""""]+)"""""")"),"#N/A")</f>
        <v>#N/A</v>
      </c>
      <c r="F466" s="44"/>
    </row>
    <row r="467">
      <c r="A467" s="41"/>
      <c r="B467" s="41"/>
      <c r="C467" s="42"/>
      <c r="D467" s="41"/>
      <c r="E467" s="43" t="str">
        <f>IFERROR(__xludf.DUMMYFUNCTION("REGEXEXTRACT(C467, """"""([^""""]+)"""""")"),"#N/A")</f>
        <v>#N/A</v>
      </c>
      <c r="F467" s="44"/>
    </row>
    <row r="468">
      <c r="A468" s="41"/>
      <c r="B468" s="41"/>
      <c r="C468" s="42"/>
      <c r="D468" s="41"/>
      <c r="E468" s="43" t="str">
        <f>IFERROR(__xludf.DUMMYFUNCTION("REGEXEXTRACT(C468, """"""([^""""]+)"""""")"),"#N/A")</f>
        <v>#N/A</v>
      </c>
      <c r="F468" s="44"/>
    </row>
    <row r="469">
      <c r="A469" s="41"/>
      <c r="B469" s="41"/>
      <c r="C469" s="42"/>
      <c r="D469" s="41"/>
      <c r="E469" s="43" t="str">
        <f>IFERROR(__xludf.DUMMYFUNCTION("REGEXEXTRACT(C469, """"""([^""""]+)"""""")"),"#N/A")</f>
        <v>#N/A</v>
      </c>
      <c r="F469" s="44"/>
    </row>
    <row r="470">
      <c r="A470" s="41"/>
      <c r="B470" s="41"/>
      <c r="C470" s="42"/>
      <c r="D470" s="41"/>
      <c r="E470" s="43" t="str">
        <f>IFERROR(__xludf.DUMMYFUNCTION("REGEXEXTRACT(C470, """"""([^""""]+)"""""")"),"#N/A")</f>
        <v>#N/A</v>
      </c>
      <c r="F470" s="44"/>
    </row>
    <row r="471">
      <c r="A471" s="41"/>
      <c r="B471" s="41"/>
      <c r="C471" s="42"/>
      <c r="D471" s="41"/>
      <c r="E471" s="43" t="str">
        <f>IFERROR(__xludf.DUMMYFUNCTION("REGEXEXTRACT(C471, """"""([^""""]+)"""""")"),"#N/A")</f>
        <v>#N/A</v>
      </c>
      <c r="F471" s="44"/>
    </row>
    <row r="472">
      <c r="A472" s="41"/>
      <c r="B472" s="41"/>
      <c r="C472" s="42"/>
      <c r="D472" s="41"/>
      <c r="E472" s="43" t="str">
        <f>IFERROR(__xludf.DUMMYFUNCTION("REGEXEXTRACT(C472, """"""([^""""]+)"""""")"),"#N/A")</f>
        <v>#N/A</v>
      </c>
      <c r="F472" s="44"/>
    </row>
    <row r="473">
      <c r="A473" s="41"/>
      <c r="B473" s="41"/>
      <c r="C473" s="42"/>
      <c r="D473" s="41"/>
      <c r="E473" s="43" t="str">
        <f>IFERROR(__xludf.DUMMYFUNCTION("REGEXEXTRACT(C473, """"""([^""""]+)"""""")"),"#N/A")</f>
        <v>#N/A</v>
      </c>
      <c r="F473" s="44"/>
    </row>
    <row r="474">
      <c r="A474" s="41"/>
      <c r="B474" s="41"/>
      <c r="C474" s="42"/>
      <c r="D474" s="41"/>
      <c r="E474" s="43" t="str">
        <f>IFERROR(__xludf.DUMMYFUNCTION("REGEXEXTRACT(C474, """"""([^""""]+)"""""")"),"#N/A")</f>
        <v>#N/A</v>
      </c>
      <c r="F474" s="44"/>
    </row>
    <row r="475">
      <c r="A475" s="41"/>
      <c r="B475" s="41"/>
      <c r="C475" s="42"/>
      <c r="D475" s="41"/>
      <c r="E475" s="43" t="str">
        <f>IFERROR(__xludf.DUMMYFUNCTION("REGEXEXTRACT(C475, """"""([^""""]+)"""""")"),"#N/A")</f>
        <v>#N/A</v>
      </c>
      <c r="F475" s="44"/>
    </row>
    <row r="476">
      <c r="A476" s="41"/>
      <c r="B476" s="41"/>
      <c r="C476" s="42"/>
      <c r="D476" s="41"/>
      <c r="E476" s="43" t="str">
        <f>IFERROR(__xludf.DUMMYFUNCTION("REGEXEXTRACT(C476, """"""([^""""]+)"""""")"),"#N/A")</f>
        <v>#N/A</v>
      </c>
      <c r="F476" s="44"/>
    </row>
    <row r="477">
      <c r="A477" s="41"/>
      <c r="B477" s="41"/>
      <c r="C477" s="42"/>
      <c r="D477" s="41"/>
      <c r="E477" s="43" t="str">
        <f>IFERROR(__xludf.DUMMYFUNCTION("REGEXEXTRACT(C477, """"""([^""""]+)"""""")"),"#N/A")</f>
        <v>#N/A</v>
      </c>
      <c r="F477" s="44"/>
    </row>
    <row r="478">
      <c r="A478" s="41"/>
      <c r="B478" s="41"/>
      <c r="C478" s="42"/>
      <c r="D478" s="41"/>
      <c r="E478" s="43" t="str">
        <f>IFERROR(__xludf.DUMMYFUNCTION("REGEXEXTRACT(C478, """"""([^""""]+)"""""")"),"#N/A")</f>
        <v>#N/A</v>
      </c>
      <c r="F478" s="44"/>
    </row>
    <row r="479">
      <c r="A479" s="41"/>
      <c r="B479" s="41"/>
      <c r="C479" s="42"/>
      <c r="D479" s="41"/>
      <c r="E479" s="43" t="str">
        <f>IFERROR(__xludf.DUMMYFUNCTION("REGEXEXTRACT(C479, """"""([^""""]+)"""""")"),"#N/A")</f>
        <v>#N/A</v>
      </c>
      <c r="F479" s="44"/>
    </row>
    <row r="480">
      <c r="A480" s="41"/>
      <c r="B480" s="41"/>
      <c r="C480" s="42"/>
      <c r="D480" s="41"/>
      <c r="E480" s="43" t="str">
        <f>IFERROR(__xludf.DUMMYFUNCTION("REGEXEXTRACT(C480, """"""([^""""]+)"""""")"),"#N/A")</f>
        <v>#N/A</v>
      </c>
      <c r="F480" s="44"/>
    </row>
    <row r="481">
      <c r="A481" s="41"/>
      <c r="B481" s="41"/>
      <c r="C481" s="42"/>
      <c r="D481" s="41"/>
      <c r="E481" s="43" t="str">
        <f>IFERROR(__xludf.DUMMYFUNCTION("REGEXEXTRACT(C481, """"""([^""""]+)"""""")"),"#N/A")</f>
        <v>#N/A</v>
      </c>
      <c r="F481" s="44"/>
    </row>
    <row r="482">
      <c r="A482" s="41"/>
      <c r="B482" s="41"/>
      <c r="C482" s="42"/>
      <c r="D482" s="41"/>
      <c r="E482" s="43" t="str">
        <f>IFERROR(__xludf.DUMMYFUNCTION("REGEXEXTRACT(C482, """"""([^""""]+)"""""")"),"#N/A")</f>
        <v>#N/A</v>
      </c>
      <c r="F482" s="44"/>
    </row>
    <row r="483">
      <c r="A483" s="41"/>
      <c r="B483" s="41"/>
      <c r="C483" s="42"/>
      <c r="D483" s="41"/>
      <c r="E483" s="43" t="str">
        <f>IFERROR(__xludf.DUMMYFUNCTION("REGEXEXTRACT(C483, """"""([^""""]+)"""""")"),"#N/A")</f>
        <v>#N/A</v>
      </c>
      <c r="F483" s="44"/>
    </row>
    <row r="484">
      <c r="A484" s="41"/>
      <c r="B484" s="41"/>
      <c r="C484" s="42"/>
      <c r="D484" s="41"/>
      <c r="E484" s="43" t="str">
        <f>IFERROR(__xludf.DUMMYFUNCTION("REGEXEXTRACT(C484, """"""([^""""]+)"""""")"),"#N/A")</f>
        <v>#N/A</v>
      </c>
      <c r="F484" s="44"/>
    </row>
    <row r="485">
      <c r="A485" s="41"/>
      <c r="B485" s="41"/>
      <c r="C485" s="42"/>
      <c r="D485" s="41"/>
      <c r="E485" s="43" t="str">
        <f>IFERROR(__xludf.DUMMYFUNCTION("REGEXEXTRACT(C485, """"""([^""""]+)"""""")"),"#N/A")</f>
        <v>#N/A</v>
      </c>
      <c r="F485" s="44"/>
    </row>
    <row r="486">
      <c r="A486" s="41"/>
      <c r="B486" s="41"/>
      <c r="C486" s="42"/>
      <c r="D486" s="41"/>
      <c r="E486" s="43" t="str">
        <f>IFERROR(__xludf.DUMMYFUNCTION("REGEXEXTRACT(C486, """"""([^""""]+)"""""")"),"#N/A")</f>
        <v>#N/A</v>
      </c>
      <c r="F486" s="44"/>
    </row>
    <row r="487">
      <c r="A487" s="41"/>
      <c r="B487" s="41"/>
      <c r="C487" s="42"/>
      <c r="D487" s="41"/>
      <c r="E487" s="43" t="str">
        <f>IFERROR(__xludf.DUMMYFUNCTION("REGEXEXTRACT(C487, """"""([^""""]+)"""""")"),"#N/A")</f>
        <v>#N/A</v>
      </c>
      <c r="F487" s="44"/>
    </row>
    <row r="488">
      <c r="A488" s="41"/>
      <c r="B488" s="41"/>
      <c r="C488" s="42"/>
      <c r="D488" s="41"/>
      <c r="E488" s="43" t="str">
        <f>IFERROR(__xludf.DUMMYFUNCTION("REGEXEXTRACT(C488, """"""([^""""]+)"""""")"),"#N/A")</f>
        <v>#N/A</v>
      </c>
      <c r="F488" s="44"/>
    </row>
    <row r="489">
      <c r="A489" s="41"/>
      <c r="B489" s="41"/>
      <c r="C489" s="42"/>
      <c r="D489" s="41"/>
      <c r="E489" s="43" t="str">
        <f>IFERROR(__xludf.DUMMYFUNCTION("REGEXEXTRACT(C489, """"""([^""""]+)"""""")"),"#N/A")</f>
        <v>#N/A</v>
      </c>
      <c r="F489" s="44"/>
    </row>
    <row r="490">
      <c r="A490" s="41"/>
      <c r="B490" s="41"/>
      <c r="C490" s="42"/>
      <c r="D490" s="41"/>
      <c r="E490" s="43" t="str">
        <f>IFERROR(__xludf.DUMMYFUNCTION("REGEXEXTRACT(C490, """"""([^""""]+)"""""")"),"#N/A")</f>
        <v>#N/A</v>
      </c>
      <c r="F490" s="44"/>
    </row>
    <row r="491">
      <c r="A491" s="41"/>
      <c r="B491" s="41"/>
      <c r="C491" s="42"/>
      <c r="D491" s="41"/>
      <c r="E491" s="43" t="str">
        <f>IFERROR(__xludf.DUMMYFUNCTION("REGEXEXTRACT(C491, """"""([^""""]+)"""""")"),"#N/A")</f>
        <v>#N/A</v>
      </c>
      <c r="F491" s="44"/>
    </row>
    <row r="492">
      <c r="A492" s="41"/>
      <c r="B492" s="41"/>
      <c r="C492" s="42"/>
      <c r="D492" s="41"/>
      <c r="E492" s="43" t="str">
        <f>IFERROR(__xludf.DUMMYFUNCTION("REGEXEXTRACT(C492, """"""([^""""]+)"""""")"),"#N/A")</f>
        <v>#N/A</v>
      </c>
      <c r="F492" s="44"/>
    </row>
    <row r="493">
      <c r="A493" s="41"/>
      <c r="B493" s="41"/>
      <c r="C493" s="42"/>
      <c r="D493" s="41"/>
      <c r="E493" s="43" t="str">
        <f>IFERROR(__xludf.DUMMYFUNCTION("REGEXEXTRACT(C493, """"""([^""""]+)"""""")"),"#N/A")</f>
        <v>#N/A</v>
      </c>
      <c r="F493" s="44"/>
    </row>
    <row r="494">
      <c r="A494" s="41"/>
      <c r="B494" s="41"/>
      <c r="C494" s="42"/>
      <c r="D494" s="41"/>
      <c r="E494" s="43" t="str">
        <f>IFERROR(__xludf.DUMMYFUNCTION("REGEXEXTRACT(C494, """"""([^""""]+)"""""")"),"#N/A")</f>
        <v>#N/A</v>
      </c>
      <c r="F494" s="44"/>
    </row>
    <row r="495">
      <c r="A495" s="41"/>
      <c r="B495" s="41"/>
      <c r="C495" s="42"/>
      <c r="D495" s="41"/>
      <c r="E495" s="43" t="str">
        <f>IFERROR(__xludf.DUMMYFUNCTION("REGEXEXTRACT(C495, """"""([^""""]+)"""""")"),"#N/A")</f>
        <v>#N/A</v>
      </c>
      <c r="F495" s="44"/>
    </row>
    <row r="496">
      <c r="A496" s="41"/>
      <c r="B496" s="41"/>
      <c r="C496" s="42"/>
      <c r="D496" s="41"/>
      <c r="E496" s="43" t="str">
        <f>IFERROR(__xludf.DUMMYFUNCTION("REGEXEXTRACT(C496, """"""([^""""]+)"""""")"),"#N/A")</f>
        <v>#N/A</v>
      </c>
      <c r="F496" s="44"/>
    </row>
    <row r="497">
      <c r="A497" s="41"/>
      <c r="B497" s="41"/>
      <c r="C497" s="42"/>
      <c r="D497" s="41"/>
      <c r="E497" s="43" t="str">
        <f>IFERROR(__xludf.DUMMYFUNCTION("REGEXEXTRACT(C497, """"""([^""""]+)"""""")"),"#N/A")</f>
        <v>#N/A</v>
      </c>
      <c r="F497" s="44"/>
    </row>
    <row r="498">
      <c r="A498" s="41"/>
      <c r="B498" s="41"/>
      <c r="C498" s="42"/>
      <c r="D498" s="41"/>
      <c r="E498" s="43" t="str">
        <f>IFERROR(__xludf.DUMMYFUNCTION("REGEXEXTRACT(C498, """"""([^""""]+)"""""")"),"#N/A")</f>
        <v>#N/A</v>
      </c>
      <c r="F498" s="44"/>
    </row>
    <row r="499">
      <c r="A499" s="41"/>
      <c r="B499" s="41"/>
      <c r="C499" s="42"/>
      <c r="D499" s="41"/>
      <c r="E499" s="43" t="str">
        <f>IFERROR(__xludf.DUMMYFUNCTION("REGEXEXTRACT(C499, """"""([^""""]+)"""""")"),"#N/A")</f>
        <v>#N/A</v>
      </c>
      <c r="F499" s="44"/>
    </row>
    <row r="500">
      <c r="A500" s="41"/>
      <c r="B500" s="41"/>
      <c r="C500" s="42"/>
      <c r="D500" s="41"/>
      <c r="E500" s="43" t="str">
        <f>IFERROR(__xludf.DUMMYFUNCTION("REGEXEXTRACT(C500, """"""([^""""]+)"""""")"),"#N/A")</f>
        <v>#N/A</v>
      </c>
      <c r="F500" s="44"/>
    </row>
    <row r="501">
      <c r="A501" s="41"/>
      <c r="B501" s="41"/>
      <c r="C501" s="42"/>
      <c r="D501" s="41"/>
      <c r="E501" s="43" t="str">
        <f>IFERROR(__xludf.DUMMYFUNCTION("REGEXEXTRACT(C501, """"""([^""""]+)"""""")"),"#N/A")</f>
        <v>#N/A</v>
      </c>
      <c r="F501" s="44"/>
    </row>
    <row r="502">
      <c r="A502" s="41"/>
      <c r="B502" s="41"/>
      <c r="C502" s="42"/>
      <c r="D502" s="41"/>
      <c r="E502" s="43" t="str">
        <f>IFERROR(__xludf.DUMMYFUNCTION("REGEXEXTRACT(C502, """"""([^""""]+)"""""")"),"#N/A")</f>
        <v>#N/A</v>
      </c>
      <c r="F502" s="44"/>
    </row>
    <row r="503">
      <c r="A503" s="41"/>
      <c r="B503" s="41"/>
      <c r="C503" s="42"/>
      <c r="D503" s="41"/>
      <c r="E503" s="43" t="str">
        <f>IFERROR(__xludf.DUMMYFUNCTION("REGEXEXTRACT(C503, """"""([^""""]+)"""""")"),"#N/A")</f>
        <v>#N/A</v>
      </c>
      <c r="F503" s="44"/>
    </row>
    <row r="504">
      <c r="A504" s="41"/>
      <c r="B504" s="41"/>
      <c r="C504" s="42"/>
      <c r="D504" s="41"/>
      <c r="E504" s="43" t="str">
        <f>IFERROR(__xludf.DUMMYFUNCTION("REGEXEXTRACT(C504, """"""([^""""]+)"""""")"),"#N/A")</f>
        <v>#N/A</v>
      </c>
      <c r="F504" s="44"/>
    </row>
    <row r="505">
      <c r="A505" s="41"/>
      <c r="B505" s="41"/>
      <c r="C505" s="42"/>
      <c r="D505" s="41"/>
      <c r="E505" s="43" t="str">
        <f>IFERROR(__xludf.DUMMYFUNCTION("REGEXEXTRACT(C505, """"""([^""""]+)"""""")"),"#N/A")</f>
        <v>#N/A</v>
      </c>
      <c r="F505" s="44"/>
    </row>
    <row r="506">
      <c r="A506" s="41"/>
      <c r="B506" s="41"/>
      <c r="C506" s="42"/>
      <c r="D506" s="41"/>
      <c r="E506" s="43" t="str">
        <f>IFERROR(__xludf.DUMMYFUNCTION("REGEXEXTRACT(C506, """"""([^""""]+)"""""")"),"#N/A")</f>
        <v>#N/A</v>
      </c>
      <c r="F506" s="44"/>
    </row>
    <row r="507">
      <c r="A507" s="41"/>
      <c r="B507" s="41"/>
      <c r="C507" s="42"/>
      <c r="D507" s="41"/>
      <c r="E507" s="43" t="str">
        <f>IFERROR(__xludf.DUMMYFUNCTION("REGEXEXTRACT(C507, """"""([^""""]+)"""""")"),"#N/A")</f>
        <v>#N/A</v>
      </c>
      <c r="F507" s="44"/>
    </row>
    <row r="508">
      <c r="A508" s="41"/>
      <c r="B508" s="41"/>
      <c r="C508" s="42"/>
      <c r="D508" s="41"/>
      <c r="E508" s="43" t="str">
        <f>IFERROR(__xludf.DUMMYFUNCTION("REGEXEXTRACT(C508, """"""([^""""]+)"""""")"),"#N/A")</f>
        <v>#N/A</v>
      </c>
      <c r="F508" s="44"/>
    </row>
    <row r="509">
      <c r="A509" s="41"/>
      <c r="B509" s="41"/>
      <c r="C509" s="42"/>
      <c r="D509" s="41"/>
      <c r="E509" s="43" t="str">
        <f>IFERROR(__xludf.DUMMYFUNCTION("REGEXEXTRACT(C509, """"""([^""""]+)"""""")"),"#N/A")</f>
        <v>#N/A</v>
      </c>
      <c r="F509" s="44"/>
    </row>
    <row r="510">
      <c r="A510" s="41"/>
      <c r="B510" s="41"/>
      <c r="C510" s="42"/>
      <c r="D510" s="41"/>
      <c r="E510" s="43" t="str">
        <f>IFERROR(__xludf.DUMMYFUNCTION("REGEXEXTRACT(C510, """"""([^""""]+)"""""")"),"#N/A")</f>
        <v>#N/A</v>
      </c>
      <c r="F510" s="44"/>
    </row>
    <row r="511">
      <c r="A511" s="41"/>
      <c r="B511" s="41"/>
      <c r="C511" s="42"/>
      <c r="D511" s="41"/>
      <c r="E511" s="43" t="str">
        <f>IFERROR(__xludf.DUMMYFUNCTION("REGEXEXTRACT(C511, """"""([^""""]+)"""""")"),"#N/A")</f>
        <v>#N/A</v>
      </c>
      <c r="F511" s="44"/>
    </row>
    <row r="512">
      <c r="A512" s="41"/>
      <c r="B512" s="41"/>
      <c r="C512" s="42"/>
      <c r="D512" s="41"/>
      <c r="E512" s="43" t="str">
        <f>IFERROR(__xludf.DUMMYFUNCTION("REGEXEXTRACT(C512, """"""([^""""]+)"""""")"),"#N/A")</f>
        <v>#N/A</v>
      </c>
      <c r="F512" s="44"/>
    </row>
    <row r="513">
      <c r="A513" s="41"/>
      <c r="B513" s="41"/>
      <c r="C513" s="42"/>
      <c r="D513" s="41"/>
      <c r="E513" s="43" t="str">
        <f>IFERROR(__xludf.DUMMYFUNCTION("REGEXEXTRACT(C513, """"""([^""""]+)"""""")"),"#N/A")</f>
        <v>#N/A</v>
      </c>
      <c r="F513" s="44"/>
    </row>
    <row r="514">
      <c r="A514" s="41"/>
      <c r="B514" s="41"/>
      <c r="C514" s="42"/>
      <c r="D514" s="41"/>
      <c r="E514" s="43" t="str">
        <f>IFERROR(__xludf.DUMMYFUNCTION("REGEXEXTRACT(C514, """"""([^""""]+)"""""")"),"#N/A")</f>
        <v>#N/A</v>
      </c>
      <c r="F514" s="44"/>
    </row>
    <row r="515">
      <c r="A515" s="41"/>
      <c r="B515" s="41"/>
      <c r="C515" s="42"/>
      <c r="D515" s="41"/>
      <c r="E515" s="43" t="str">
        <f>IFERROR(__xludf.DUMMYFUNCTION("REGEXEXTRACT(C515, """"""([^""""]+)"""""")"),"#N/A")</f>
        <v>#N/A</v>
      </c>
      <c r="F515" s="44"/>
    </row>
    <row r="516">
      <c r="A516" s="41"/>
      <c r="B516" s="41"/>
      <c r="C516" s="42"/>
      <c r="D516" s="41"/>
      <c r="E516" s="43" t="str">
        <f>IFERROR(__xludf.DUMMYFUNCTION("REGEXEXTRACT(C516, """"""([^""""]+)"""""")"),"#N/A")</f>
        <v>#N/A</v>
      </c>
      <c r="F516" s="44"/>
    </row>
    <row r="517">
      <c r="A517" s="41"/>
      <c r="B517" s="41"/>
      <c r="C517" s="42"/>
      <c r="D517" s="41"/>
      <c r="E517" s="43" t="str">
        <f>IFERROR(__xludf.DUMMYFUNCTION("REGEXEXTRACT(C517, """"""([^""""]+)"""""")"),"#N/A")</f>
        <v>#N/A</v>
      </c>
      <c r="F517" s="44"/>
    </row>
    <row r="518">
      <c r="A518" s="41"/>
      <c r="B518" s="41"/>
      <c r="C518" s="42"/>
      <c r="D518" s="41"/>
      <c r="E518" s="43" t="str">
        <f>IFERROR(__xludf.DUMMYFUNCTION("REGEXEXTRACT(C518, """"""([^""""]+)"""""")"),"#N/A")</f>
        <v>#N/A</v>
      </c>
      <c r="F518" s="44"/>
    </row>
    <row r="519">
      <c r="A519" s="41"/>
      <c r="B519" s="41"/>
      <c r="C519" s="42"/>
      <c r="D519" s="41"/>
      <c r="E519" s="43" t="str">
        <f>IFERROR(__xludf.DUMMYFUNCTION("REGEXEXTRACT(C519, """"""([^""""]+)"""""")"),"#N/A")</f>
        <v>#N/A</v>
      </c>
      <c r="F519" s="44"/>
    </row>
    <row r="520">
      <c r="A520" s="41"/>
      <c r="B520" s="41"/>
      <c r="C520" s="42"/>
      <c r="D520" s="41"/>
      <c r="E520" s="43" t="str">
        <f>IFERROR(__xludf.DUMMYFUNCTION("REGEXEXTRACT(C520, """"""([^""""]+)"""""")"),"#N/A")</f>
        <v>#N/A</v>
      </c>
      <c r="F520" s="44"/>
    </row>
    <row r="521">
      <c r="A521" s="41"/>
      <c r="B521" s="41"/>
      <c r="C521" s="42"/>
      <c r="D521" s="41"/>
      <c r="E521" s="43" t="str">
        <f>IFERROR(__xludf.DUMMYFUNCTION("REGEXEXTRACT(C521, """"""([^""""]+)"""""")"),"#N/A")</f>
        <v>#N/A</v>
      </c>
      <c r="F521" s="44"/>
    </row>
    <row r="522">
      <c r="A522" s="41"/>
      <c r="B522" s="41"/>
      <c r="C522" s="42"/>
      <c r="D522" s="41"/>
      <c r="E522" s="43" t="str">
        <f>IFERROR(__xludf.DUMMYFUNCTION("REGEXEXTRACT(C522, """"""([^""""]+)"""""")"),"#N/A")</f>
        <v>#N/A</v>
      </c>
      <c r="F522" s="44"/>
    </row>
    <row r="523">
      <c r="A523" s="41"/>
      <c r="B523" s="41"/>
      <c r="C523" s="42"/>
      <c r="D523" s="41"/>
      <c r="E523" s="43" t="str">
        <f>IFERROR(__xludf.DUMMYFUNCTION("REGEXEXTRACT(C523, """"""([^""""]+)"""""")"),"#N/A")</f>
        <v>#N/A</v>
      </c>
      <c r="F523" s="44"/>
    </row>
    <row r="524">
      <c r="A524" s="41"/>
      <c r="B524" s="41"/>
      <c r="C524" s="42"/>
      <c r="D524" s="41"/>
      <c r="E524" s="43" t="str">
        <f>IFERROR(__xludf.DUMMYFUNCTION("REGEXEXTRACT(C524, """"""([^""""]+)"""""")"),"#N/A")</f>
        <v>#N/A</v>
      </c>
      <c r="F524" s="44"/>
    </row>
    <row r="525">
      <c r="A525" s="41"/>
      <c r="B525" s="41"/>
      <c r="C525" s="42"/>
      <c r="D525" s="41"/>
      <c r="E525" s="43" t="str">
        <f>IFERROR(__xludf.DUMMYFUNCTION("REGEXEXTRACT(C525, """"""([^""""]+)"""""")"),"#N/A")</f>
        <v>#N/A</v>
      </c>
      <c r="F525" s="44"/>
    </row>
    <row r="526">
      <c r="A526" s="41"/>
      <c r="B526" s="41"/>
      <c r="C526" s="42"/>
      <c r="D526" s="41"/>
      <c r="E526" s="43" t="str">
        <f>IFERROR(__xludf.DUMMYFUNCTION("REGEXEXTRACT(C526, """"""([^""""]+)"""""")"),"#N/A")</f>
        <v>#N/A</v>
      </c>
      <c r="F526" s="44"/>
    </row>
    <row r="527">
      <c r="A527" s="41"/>
      <c r="B527" s="41"/>
      <c r="C527" s="42"/>
      <c r="D527" s="41"/>
      <c r="E527" s="43" t="str">
        <f>IFERROR(__xludf.DUMMYFUNCTION("REGEXEXTRACT(C527, """"""([^""""]+)"""""")"),"#N/A")</f>
        <v>#N/A</v>
      </c>
      <c r="F527" s="44"/>
    </row>
    <row r="528">
      <c r="A528" s="41"/>
      <c r="B528" s="41"/>
      <c r="C528" s="42"/>
      <c r="D528" s="41"/>
      <c r="E528" s="43" t="str">
        <f>IFERROR(__xludf.DUMMYFUNCTION("REGEXEXTRACT(C528, """"""([^""""]+)"""""")"),"#N/A")</f>
        <v>#N/A</v>
      </c>
      <c r="F528" s="44"/>
    </row>
    <row r="529">
      <c r="A529" s="41"/>
      <c r="B529" s="41"/>
      <c r="C529" s="42"/>
      <c r="D529" s="41"/>
      <c r="E529" s="43" t="str">
        <f>IFERROR(__xludf.DUMMYFUNCTION("REGEXEXTRACT(C529, """"""([^""""]+)"""""")"),"#N/A")</f>
        <v>#N/A</v>
      </c>
      <c r="F529" s="44"/>
    </row>
    <row r="530">
      <c r="A530" s="41"/>
      <c r="B530" s="41"/>
      <c r="C530" s="42"/>
      <c r="D530" s="41"/>
      <c r="E530" s="43" t="str">
        <f>IFERROR(__xludf.DUMMYFUNCTION("REGEXEXTRACT(C530, """"""([^""""]+)"""""")"),"#N/A")</f>
        <v>#N/A</v>
      </c>
      <c r="F530" s="44"/>
    </row>
    <row r="531">
      <c r="A531" s="41"/>
      <c r="B531" s="41"/>
      <c r="C531" s="42"/>
      <c r="D531" s="41"/>
      <c r="E531" s="43" t="str">
        <f>IFERROR(__xludf.DUMMYFUNCTION("REGEXEXTRACT(C531, """"""([^""""]+)"""""")"),"#N/A")</f>
        <v>#N/A</v>
      </c>
      <c r="F531" s="44"/>
    </row>
    <row r="532">
      <c r="A532" s="41"/>
      <c r="B532" s="41"/>
      <c r="C532" s="42"/>
      <c r="D532" s="41"/>
      <c r="E532" s="43" t="str">
        <f>IFERROR(__xludf.DUMMYFUNCTION("REGEXEXTRACT(C532, """"""([^""""]+)"""""")"),"#N/A")</f>
        <v>#N/A</v>
      </c>
      <c r="F532" s="44"/>
    </row>
    <row r="533">
      <c r="A533" s="41"/>
      <c r="B533" s="41"/>
      <c r="C533" s="42"/>
      <c r="D533" s="41"/>
      <c r="E533" s="43" t="str">
        <f>IFERROR(__xludf.DUMMYFUNCTION("REGEXEXTRACT(C533, """"""([^""""]+)"""""")"),"#N/A")</f>
        <v>#N/A</v>
      </c>
      <c r="F533" s="44"/>
    </row>
    <row r="534">
      <c r="A534" s="41"/>
      <c r="B534" s="41"/>
      <c r="C534" s="42"/>
      <c r="D534" s="41"/>
      <c r="E534" s="43" t="str">
        <f>IFERROR(__xludf.DUMMYFUNCTION("REGEXEXTRACT(C534, """"""([^""""]+)"""""")"),"#N/A")</f>
        <v>#N/A</v>
      </c>
      <c r="F534" s="44"/>
    </row>
    <row r="535">
      <c r="A535" s="41"/>
      <c r="B535" s="41"/>
      <c r="C535" s="42"/>
      <c r="D535" s="41"/>
      <c r="E535" s="43" t="str">
        <f>IFERROR(__xludf.DUMMYFUNCTION("REGEXEXTRACT(C535, """"""([^""""]+)"""""")"),"#N/A")</f>
        <v>#N/A</v>
      </c>
      <c r="F535" s="44"/>
    </row>
    <row r="536">
      <c r="A536" s="41"/>
      <c r="B536" s="41"/>
      <c r="C536" s="42"/>
      <c r="D536" s="41"/>
      <c r="E536" s="43" t="str">
        <f>IFERROR(__xludf.DUMMYFUNCTION("REGEXEXTRACT(C536, """"""([^""""]+)"""""")"),"#N/A")</f>
        <v>#N/A</v>
      </c>
      <c r="F536" s="44"/>
    </row>
    <row r="537">
      <c r="A537" s="41"/>
      <c r="B537" s="41"/>
      <c r="C537" s="42"/>
      <c r="D537" s="41"/>
      <c r="E537" s="43" t="str">
        <f>IFERROR(__xludf.DUMMYFUNCTION("REGEXEXTRACT(C537, """"""([^""""]+)"""""")"),"#N/A")</f>
        <v>#N/A</v>
      </c>
      <c r="F537" s="44"/>
    </row>
    <row r="538">
      <c r="A538" s="41"/>
      <c r="B538" s="41"/>
      <c r="C538" s="42"/>
      <c r="D538" s="41"/>
      <c r="E538" s="43" t="str">
        <f>IFERROR(__xludf.DUMMYFUNCTION("REGEXEXTRACT(C538, """"""([^""""]+)"""""")"),"#N/A")</f>
        <v>#N/A</v>
      </c>
      <c r="F538" s="44"/>
    </row>
    <row r="539">
      <c r="A539" s="41"/>
      <c r="B539" s="41"/>
      <c r="C539" s="42"/>
      <c r="D539" s="41"/>
      <c r="E539" s="43" t="str">
        <f>IFERROR(__xludf.DUMMYFUNCTION("REGEXEXTRACT(C539, """"""([^""""]+)"""""")"),"#N/A")</f>
        <v>#N/A</v>
      </c>
      <c r="F539" s="44"/>
    </row>
    <row r="540">
      <c r="A540" s="41"/>
      <c r="B540" s="41"/>
      <c r="C540" s="42"/>
      <c r="D540" s="41"/>
      <c r="E540" s="43" t="str">
        <f>IFERROR(__xludf.DUMMYFUNCTION("REGEXEXTRACT(C540, """"""([^""""]+)"""""")"),"#N/A")</f>
        <v>#N/A</v>
      </c>
      <c r="F540" s="44"/>
    </row>
    <row r="541">
      <c r="A541" s="41"/>
      <c r="B541" s="41"/>
      <c r="C541" s="42"/>
      <c r="D541" s="41"/>
      <c r="E541" s="43" t="str">
        <f>IFERROR(__xludf.DUMMYFUNCTION("REGEXEXTRACT(C541, """"""([^""""]+)"""""")"),"#N/A")</f>
        <v>#N/A</v>
      </c>
      <c r="F541" s="44"/>
    </row>
    <row r="542">
      <c r="A542" s="41"/>
      <c r="B542" s="41"/>
      <c r="C542" s="42"/>
      <c r="D542" s="41"/>
      <c r="E542" s="43" t="str">
        <f>IFERROR(__xludf.DUMMYFUNCTION("REGEXEXTRACT(C542, """"""([^""""]+)"""""")"),"#N/A")</f>
        <v>#N/A</v>
      </c>
      <c r="F542" s="44"/>
    </row>
    <row r="543">
      <c r="A543" s="41"/>
      <c r="B543" s="41"/>
      <c r="C543" s="42"/>
      <c r="D543" s="41"/>
      <c r="E543" s="43" t="str">
        <f>IFERROR(__xludf.DUMMYFUNCTION("REGEXEXTRACT(C543, """"""([^""""]+)"""""")"),"#N/A")</f>
        <v>#N/A</v>
      </c>
      <c r="F543" s="44"/>
    </row>
    <row r="544">
      <c r="A544" s="41"/>
      <c r="B544" s="41"/>
      <c r="C544" s="42"/>
      <c r="D544" s="41"/>
      <c r="E544" s="43" t="str">
        <f>IFERROR(__xludf.DUMMYFUNCTION("REGEXEXTRACT(C544, """"""([^""""]+)"""""")"),"#N/A")</f>
        <v>#N/A</v>
      </c>
      <c r="F544" s="44"/>
    </row>
    <row r="545">
      <c r="A545" s="41"/>
      <c r="B545" s="41"/>
      <c r="C545" s="42"/>
      <c r="D545" s="41"/>
      <c r="E545" s="43" t="str">
        <f>IFERROR(__xludf.DUMMYFUNCTION("REGEXEXTRACT(C545, """"""([^""""]+)"""""")"),"#N/A")</f>
        <v>#N/A</v>
      </c>
      <c r="F545" s="44"/>
    </row>
    <row r="546">
      <c r="A546" s="41"/>
      <c r="B546" s="41"/>
      <c r="C546" s="42"/>
      <c r="D546" s="41"/>
      <c r="E546" s="43" t="str">
        <f>IFERROR(__xludf.DUMMYFUNCTION("REGEXEXTRACT(C546, """"""([^""""]+)"""""")"),"#N/A")</f>
        <v>#N/A</v>
      </c>
      <c r="F546" s="44"/>
    </row>
    <row r="547">
      <c r="A547" s="41"/>
      <c r="B547" s="41"/>
      <c r="C547" s="42"/>
      <c r="D547" s="41"/>
      <c r="E547" s="43" t="str">
        <f>IFERROR(__xludf.DUMMYFUNCTION("REGEXEXTRACT(C547, """"""([^""""]+)"""""")"),"#N/A")</f>
        <v>#N/A</v>
      </c>
      <c r="F547" s="44"/>
    </row>
    <row r="548">
      <c r="A548" s="41"/>
      <c r="B548" s="41"/>
      <c r="C548" s="42"/>
      <c r="D548" s="41"/>
      <c r="E548" s="43" t="str">
        <f>IFERROR(__xludf.DUMMYFUNCTION("REGEXEXTRACT(C548, """"""([^""""]+)"""""")"),"#N/A")</f>
        <v>#N/A</v>
      </c>
      <c r="F548" s="44"/>
    </row>
    <row r="549">
      <c r="A549" s="41"/>
      <c r="B549" s="41"/>
      <c r="C549" s="42"/>
      <c r="D549" s="41"/>
      <c r="E549" s="43" t="str">
        <f>IFERROR(__xludf.DUMMYFUNCTION("REGEXEXTRACT(C549, """"""([^""""]+)"""""")"),"#N/A")</f>
        <v>#N/A</v>
      </c>
      <c r="F549" s="44"/>
    </row>
    <row r="550">
      <c r="A550" s="41"/>
      <c r="B550" s="41"/>
      <c r="C550" s="42"/>
      <c r="D550" s="41"/>
      <c r="E550" s="43" t="str">
        <f>IFERROR(__xludf.DUMMYFUNCTION("REGEXEXTRACT(C550, """"""([^""""]+)"""""")"),"#N/A")</f>
        <v>#N/A</v>
      </c>
      <c r="F550" s="44"/>
    </row>
    <row r="551">
      <c r="A551" s="41"/>
      <c r="B551" s="41"/>
      <c r="C551" s="42"/>
      <c r="D551" s="41"/>
      <c r="E551" s="43" t="str">
        <f>IFERROR(__xludf.DUMMYFUNCTION("REGEXEXTRACT(C551, """"""([^""""]+)"""""")"),"#N/A")</f>
        <v>#N/A</v>
      </c>
      <c r="F551" s="44"/>
    </row>
    <row r="552">
      <c r="A552" s="41"/>
      <c r="B552" s="41"/>
      <c r="C552" s="42"/>
      <c r="D552" s="41"/>
      <c r="E552" s="43" t="str">
        <f>IFERROR(__xludf.DUMMYFUNCTION("REGEXEXTRACT(C552, """"""([^""""]+)"""""")"),"#N/A")</f>
        <v>#N/A</v>
      </c>
      <c r="F552" s="44"/>
    </row>
    <row r="553">
      <c r="A553" s="41"/>
      <c r="B553" s="41"/>
      <c r="C553" s="42"/>
      <c r="D553" s="41"/>
      <c r="E553" s="43" t="str">
        <f>IFERROR(__xludf.DUMMYFUNCTION("REGEXEXTRACT(C553, """"""([^""""]+)"""""")"),"#N/A")</f>
        <v>#N/A</v>
      </c>
      <c r="F553" s="44"/>
    </row>
    <row r="554">
      <c r="A554" s="41"/>
      <c r="B554" s="41"/>
      <c r="C554" s="42"/>
      <c r="D554" s="41"/>
      <c r="E554" s="43" t="str">
        <f>IFERROR(__xludf.DUMMYFUNCTION("REGEXEXTRACT(C554, """"""([^""""]+)"""""")"),"#N/A")</f>
        <v>#N/A</v>
      </c>
      <c r="F554" s="44"/>
    </row>
    <row r="555">
      <c r="A555" s="41"/>
      <c r="B555" s="41"/>
      <c r="C555" s="42"/>
      <c r="D555" s="41"/>
      <c r="E555" s="43" t="str">
        <f>IFERROR(__xludf.DUMMYFUNCTION("REGEXEXTRACT(C555, """"""([^""""]+)"""""")"),"#N/A")</f>
        <v>#N/A</v>
      </c>
      <c r="F555" s="44"/>
    </row>
    <row r="556">
      <c r="A556" s="41"/>
      <c r="B556" s="41"/>
      <c r="C556" s="42"/>
      <c r="D556" s="41"/>
      <c r="E556" s="43" t="str">
        <f>IFERROR(__xludf.DUMMYFUNCTION("REGEXEXTRACT(C556, """"""([^""""]+)"""""")"),"#N/A")</f>
        <v>#N/A</v>
      </c>
      <c r="F556" s="44"/>
    </row>
    <row r="557">
      <c r="A557" s="41"/>
      <c r="B557" s="41"/>
      <c r="C557" s="42"/>
      <c r="D557" s="41"/>
      <c r="E557" s="43" t="str">
        <f>IFERROR(__xludf.DUMMYFUNCTION("REGEXEXTRACT(C557, """"""([^""""]+)"""""")"),"#N/A")</f>
        <v>#N/A</v>
      </c>
      <c r="F557" s="44"/>
    </row>
    <row r="558">
      <c r="A558" s="41"/>
      <c r="B558" s="41"/>
      <c r="C558" s="42"/>
      <c r="D558" s="41"/>
      <c r="E558" s="43" t="str">
        <f>IFERROR(__xludf.DUMMYFUNCTION("REGEXEXTRACT(C558, """"""([^""""]+)"""""")"),"#N/A")</f>
        <v>#N/A</v>
      </c>
      <c r="F558" s="44"/>
    </row>
    <row r="559">
      <c r="A559" s="41"/>
      <c r="B559" s="41"/>
      <c r="C559" s="42"/>
      <c r="D559" s="41"/>
      <c r="E559" s="43" t="str">
        <f>IFERROR(__xludf.DUMMYFUNCTION("REGEXEXTRACT(C559, """"""([^""""]+)"""""")"),"#N/A")</f>
        <v>#N/A</v>
      </c>
      <c r="F559" s="44"/>
    </row>
    <row r="560">
      <c r="A560" s="41"/>
      <c r="B560" s="41"/>
      <c r="C560" s="42"/>
      <c r="D560" s="41"/>
      <c r="E560" s="43" t="str">
        <f>IFERROR(__xludf.DUMMYFUNCTION("REGEXEXTRACT(C560, """"""([^""""]+)"""""")"),"#N/A")</f>
        <v>#N/A</v>
      </c>
      <c r="F560" s="44"/>
    </row>
    <row r="561">
      <c r="A561" s="41"/>
      <c r="B561" s="41"/>
      <c r="C561" s="42"/>
      <c r="D561" s="41"/>
      <c r="E561" s="43" t="str">
        <f>IFERROR(__xludf.DUMMYFUNCTION("REGEXEXTRACT(C561, """"""([^""""]+)"""""")"),"#N/A")</f>
        <v>#N/A</v>
      </c>
      <c r="F561" s="44"/>
    </row>
    <row r="562">
      <c r="A562" s="41"/>
      <c r="B562" s="41"/>
      <c r="C562" s="42"/>
      <c r="D562" s="41"/>
      <c r="E562" s="43" t="str">
        <f>IFERROR(__xludf.DUMMYFUNCTION("REGEXEXTRACT(C562, """"""([^""""]+)"""""")"),"#N/A")</f>
        <v>#N/A</v>
      </c>
      <c r="F562" s="44"/>
    </row>
    <row r="563">
      <c r="A563" s="41"/>
      <c r="B563" s="41"/>
      <c r="C563" s="42"/>
      <c r="D563" s="41"/>
      <c r="E563" s="43" t="str">
        <f>IFERROR(__xludf.DUMMYFUNCTION("REGEXEXTRACT(C563, """"""([^""""]+)"""""")"),"#N/A")</f>
        <v>#N/A</v>
      </c>
      <c r="F563" s="44"/>
    </row>
    <row r="564">
      <c r="A564" s="41"/>
      <c r="B564" s="41"/>
      <c r="C564" s="42"/>
      <c r="D564" s="41"/>
      <c r="E564" s="43" t="str">
        <f>IFERROR(__xludf.DUMMYFUNCTION("REGEXEXTRACT(C564, """"""([^""""]+)"""""")"),"#N/A")</f>
        <v>#N/A</v>
      </c>
      <c r="F564" s="44"/>
    </row>
    <row r="565">
      <c r="A565" s="41"/>
      <c r="B565" s="41"/>
      <c r="C565" s="42"/>
      <c r="D565" s="41"/>
      <c r="E565" s="43" t="str">
        <f>IFERROR(__xludf.DUMMYFUNCTION("REGEXEXTRACT(C565, """"""([^""""]+)"""""")"),"#N/A")</f>
        <v>#N/A</v>
      </c>
      <c r="F565" s="44"/>
    </row>
    <row r="566">
      <c r="A566" s="41"/>
      <c r="B566" s="41"/>
      <c r="C566" s="42"/>
      <c r="D566" s="41"/>
      <c r="E566" s="43" t="str">
        <f>IFERROR(__xludf.DUMMYFUNCTION("REGEXEXTRACT(C566, """"""([^""""]+)"""""")"),"#N/A")</f>
        <v>#N/A</v>
      </c>
      <c r="F566" s="44"/>
    </row>
    <row r="567">
      <c r="A567" s="41"/>
      <c r="B567" s="41"/>
      <c r="C567" s="42"/>
      <c r="D567" s="41"/>
      <c r="E567" s="43" t="str">
        <f>IFERROR(__xludf.DUMMYFUNCTION("REGEXEXTRACT(C567, """"""([^""""]+)"""""")"),"#N/A")</f>
        <v>#N/A</v>
      </c>
      <c r="F567" s="44"/>
    </row>
    <row r="568">
      <c r="A568" s="41"/>
      <c r="B568" s="41"/>
      <c r="C568" s="42"/>
      <c r="D568" s="41"/>
      <c r="E568" s="43" t="str">
        <f>IFERROR(__xludf.DUMMYFUNCTION("REGEXEXTRACT(C568, """"""([^""""]+)"""""")"),"#N/A")</f>
        <v>#N/A</v>
      </c>
      <c r="F568" s="44"/>
    </row>
    <row r="569">
      <c r="A569" s="41"/>
      <c r="B569" s="41"/>
      <c r="C569" s="42"/>
      <c r="D569" s="41"/>
      <c r="E569" s="43" t="str">
        <f>IFERROR(__xludf.DUMMYFUNCTION("REGEXEXTRACT(C569, """"""([^""""]+)"""""")"),"#N/A")</f>
        <v>#N/A</v>
      </c>
      <c r="F569" s="44"/>
    </row>
    <row r="570">
      <c r="A570" s="41"/>
      <c r="B570" s="41"/>
      <c r="C570" s="42"/>
      <c r="D570" s="41"/>
      <c r="E570" s="43" t="str">
        <f>IFERROR(__xludf.DUMMYFUNCTION("REGEXEXTRACT(C570, """"""([^""""]+)"""""")"),"#N/A")</f>
        <v>#N/A</v>
      </c>
      <c r="F570" s="44"/>
    </row>
    <row r="571">
      <c r="A571" s="41"/>
      <c r="B571" s="41"/>
      <c r="C571" s="42"/>
      <c r="D571" s="41"/>
      <c r="E571" s="43" t="str">
        <f>IFERROR(__xludf.DUMMYFUNCTION("REGEXEXTRACT(C571, """"""([^""""]+)"""""")"),"#N/A")</f>
        <v>#N/A</v>
      </c>
      <c r="F571" s="44"/>
    </row>
    <row r="572">
      <c r="A572" s="41"/>
      <c r="B572" s="41"/>
      <c r="C572" s="42"/>
      <c r="D572" s="41"/>
      <c r="E572" s="43" t="str">
        <f>IFERROR(__xludf.DUMMYFUNCTION("REGEXEXTRACT(C572, """"""([^""""]+)"""""")"),"#N/A")</f>
        <v>#N/A</v>
      </c>
      <c r="F572" s="44"/>
    </row>
    <row r="573">
      <c r="A573" s="41"/>
      <c r="B573" s="41"/>
      <c r="C573" s="42"/>
      <c r="D573" s="41"/>
      <c r="E573" s="43" t="str">
        <f>IFERROR(__xludf.DUMMYFUNCTION("REGEXEXTRACT(C573, """"""([^""""]+)"""""")"),"#N/A")</f>
        <v>#N/A</v>
      </c>
      <c r="F573" s="44"/>
    </row>
    <row r="574">
      <c r="A574" s="41"/>
      <c r="B574" s="41"/>
      <c r="C574" s="42"/>
      <c r="D574" s="41"/>
      <c r="E574" s="43" t="str">
        <f>IFERROR(__xludf.DUMMYFUNCTION("REGEXEXTRACT(C574, """"""([^""""]+)"""""")"),"#N/A")</f>
        <v>#N/A</v>
      </c>
      <c r="F574" s="44"/>
    </row>
    <row r="575">
      <c r="A575" s="41"/>
      <c r="B575" s="41"/>
      <c r="C575" s="42"/>
      <c r="D575" s="41"/>
      <c r="E575" s="43" t="str">
        <f>IFERROR(__xludf.DUMMYFUNCTION("REGEXEXTRACT(C575, """"""([^""""]+)"""""")"),"#N/A")</f>
        <v>#N/A</v>
      </c>
      <c r="F575" s="44"/>
    </row>
    <row r="576">
      <c r="A576" s="41"/>
      <c r="B576" s="41"/>
      <c r="C576" s="42"/>
      <c r="D576" s="41"/>
      <c r="E576" s="43" t="str">
        <f>IFERROR(__xludf.DUMMYFUNCTION("REGEXEXTRACT(C576, """"""([^""""]+)"""""")"),"#N/A")</f>
        <v>#N/A</v>
      </c>
      <c r="F576" s="44"/>
    </row>
    <row r="577">
      <c r="A577" s="41"/>
      <c r="B577" s="41"/>
      <c r="C577" s="42"/>
      <c r="D577" s="41"/>
      <c r="E577" s="43" t="str">
        <f>IFERROR(__xludf.DUMMYFUNCTION("REGEXEXTRACT(C577, """"""([^""""]+)"""""")"),"#N/A")</f>
        <v>#N/A</v>
      </c>
      <c r="F577" s="44"/>
    </row>
    <row r="578">
      <c r="A578" s="41"/>
      <c r="B578" s="41"/>
      <c r="C578" s="42"/>
      <c r="D578" s="41"/>
      <c r="E578" s="43" t="str">
        <f>IFERROR(__xludf.DUMMYFUNCTION("REGEXEXTRACT(C578, """"""([^""""]+)"""""")"),"#N/A")</f>
        <v>#N/A</v>
      </c>
      <c r="F578" s="44"/>
    </row>
    <row r="579">
      <c r="A579" s="41"/>
      <c r="B579" s="41"/>
      <c r="C579" s="42"/>
      <c r="D579" s="41"/>
      <c r="E579" s="43" t="str">
        <f>IFERROR(__xludf.DUMMYFUNCTION("REGEXEXTRACT(C579, """"""([^""""]+)"""""")"),"#N/A")</f>
        <v>#N/A</v>
      </c>
      <c r="F579" s="44"/>
    </row>
    <row r="580">
      <c r="A580" s="41"/>
      <c r="B580" s="41"/>
      <c r="C580" s="42"/>
      <c r="D580" s="41"/>
      <c r="E580" s="43" t="str">
        <f>IFERROR(__xludf.DUMMYFUNCTION("REGEXEXTRACT(C580, """"""([^""""]+)"""""")"),"#N/A")</f>
        <v>#N/A</v>
      </c>
      <c r="F580" s="44"/>
    </row>
    <row r="581">
      <c r="A581" s="41"/>
      <c r="B581" s="41"/>
      <c r="C581" s="42"/>
      <c r="D581" s="41"/>
      <c r="E581" s="43" t="str">
        <f>IFERROR(__xludf.DUMMYFUNCTION("REGEXEXTRACT(C581, """"""([^""""]+)"""""")"),"#N/A")</f>
        <v>#N/A</v>
      </c>
      <c r="F581" s="44"/>
    </row>
    <row r="582">
      <c r="A582" s="41"/>
      <c r="B582" s="41"/>
      <c r="C582" s="42"/>
      <c r="D582" s="41"/>
      <c r="E582" s="43" t="str">
        <f>IFERROR(__xludf.DUMMYFUNCTION("REGEXEXTRACT(C582, """"""([^""""]+)"""""")"),"#N/A")</f>
        <v>#N/A</v>
      </c>
      <c r="F582" s="44"/>
    </row>
    <row r="583">
      <c r="A583" s="41"/>
      <c r="B583" s="41"/>
      <c r="C583" s="42"/>
      <c r="D583" s="41"/>
      <c r="E583" s="43" t="str">
        <f>IFERROR(__xludf.DUMMYFUNCTION("REGEXEXTRACT(C583, """"""([^""""]+)"""""")"),"#N/A")</f>
        <v>#N/A</v>
      </c>
      <c r="F583" s="44"/>
    </row>
    <row r="584">
      <c r="A584" s="41"/>
      <c r="B584" s="41"/>
      <c r="C584" s="42"/>
      <c r="D584" s="41"/>
      <c r="E584" s="43" t="str">
        <f>IFERROR(__xludf.DUMMYFUNCTION("REGEXEXTRACT(C584, """"""([^""""]+)"""""")"),"#N/A")</f>
        <v>#N/A</v>
      </c>
      <c r="F584" s="44"/>
    </row>
    <row r="585">
      <c r="A585" s="41"/>
      <c r="B585" s="41"/>
      <c r="C585" s="42"/>
      <c r="D585" s="41"/>
      <c r="E585" s="43" t="str">
        <f>IFERROR(__xludf.DUMMYFUNCTION("REGEXEXTRACT(C585, """"""([^""""]+)"""""")"),"#N/A")</f>
        <v>#N/A</v>
      </c>
      <c r="F585" s="44"/>
    </row>
    <row r="586">
      <c r="A586" s="41"/>
      <c r="B586" s="41"/>
      <c r="C586" s="42"/>
      <c r="D586" s="41"/>
      <c r="E586" s="43" t="str">
        <f>IFERROR(__xludf.DUMMYFUNCTION("REGEXEXTRACT(C586, """"""([^""""]+)"""""")"),"#N/A")</f>
        <v>#N/A</v>
      </c>
      <c r="F586" s="44"/>
    </row>
    <row r="587">
      <c r="A587" s="41"/>
      <c r="B587" s="41"/>
      <c r="C587" s="42"/>
      <c r="D587" s="41"/>
      <c r="E587" s="43" t="str">
        <f>IFERROR(__xludf.DUMMYFUNCTION("REGEXEXTRACT(C587, """"""([^""""]+)"""""")"),"#N/A")</f>
        <v>#N/A</v>
      </c>
      <c r="F587" s="44"/>
    </row>
    <row r="588">
      <c r="A588" s="41"/>
      <c r="B588" s="41"/>
      <c r="C588" s="42"/>
      <c r="D588" s="41"/>
      <c r="E588" s="43" t="str">
        <f>IFERROR(__xludf.DUMMYFUNCTION("REGEXEXTRACT(C588, """"""([^""""]+)"""""")"),"#N/A")</f>
        <v>#N/A</v>
      </c>
      <c r="F588" s="44"/>
    </row>
    <row r="589">
      <c r="A589" s="41"/>
      <c r="B589" s="41"/>
      <c r="C589" s="42"/>
      <c r="D589" s="41"/>
      <c r="E589" s="43" t="str">
        <f>IFERROR(__xludf.DUMMYFUNCTION("REGEXEXTRACT(C589, """"""([^""""]+)"""""")"),"#N/A")</f>
        <v>#N/A</v>
      </c>
      <c r="F589" s="44"/>
    </row>
    <row r="590">
      <c r="A590" s="41"/>
      <c r="B590" s="41"/>
      <c r="C590" s="42"/>
      <c r="D590" s="41"/>
      <c r="E590" s="43" t="str">
        <f>IFERROR(__xludf.DUMMYFUNCTION("REGEXEXTRACT(C590, """"""([^""""]+)"""""")"),"#N/A")</f>
        <v>#N/A</v>
      </c>
      <c r="F590" s="44"/>
    </row>
    <row r="591">
      <c r="A591" s="41"/>
      <c r="B591" s="41"/>
      <c r="C591" s="42"/>
      <c r="D591" s="41"/>
      <c r="E591" s="43" t="str">
        <f>IFERROR(__xludf.DUMMYFUNCTION("REGEXEXTRACT(C591, """"""([^""""]+)"""""")"),"#N/A")</f>
        <v>#N/A</v>
      </c>
      <c r="F591" s="44"/>
    </row>
    <row r="592">
      <c r="A592" s="41"/>
      <c r="B592" s="41"/>
      <c r="C592" s="42"/>
      <c r="D592" s="41"/>
      <c r="E592" s="43" t="str">
        <f>IFERROR(__xludf.DUMMYFUNCTION("REGEXEXTRACT(C592, """"""([^""""]+)"""""")"),"#N/A")</f>
        <v>#N/A</v>
      </c>
      <c r="F592" s="44"/>
    </row>
  </sheetData>
  <autoFilter ref="$A$1:$F$1001">
    <sortState ref="A1:F1001">
      <sortCondition ref="F1:F1001"/>
      <sortCondition ref="E1:E1001"/>
      <sortCondition ref="D1:D1001"/>
      <sortCondition ref="A1:A1001"/>
      <sortCondition ref="B1:B100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2" max="2" width="14.0"/>
    <col customWidth="1" min="3" max="3" width="49.88"/>
    <col customWidth="1" min="4" max="4" width="40.25"/>
    <col customWidth="1" min="5" max="5" width="49.88"/>
    <col customWidth="1" min="6" max="6" width="18.13"/>
  </cols>
  <sheetData>
    <row r="1">
      <c r="A1" s="1" t="s">
        <v>1</v>
      </c>
      <c r="B1" s="1" t="s">
        <v>0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46" t="s">
        <v>428</v>
      </c>
      <c r="B2" s="47" t="s">
        <v>429</v>
      </c>
      <c r="C2" s="48" t="s">
        <v>430</v>
      </c>
      <c r="D2" s="49" t="s">
        <v>431</v>
      </c>
      <c r="E2" s="44" t="str">
        <f>IFERROR(__xludf.DUMMYFUNCTION("REGEXEXTRACT(C2, """"""([^""""]+)"""""")"),"Items.ARSMGLMGMod1_Uncommon_Recipe")</f>
        <v>Items.ARSMGLMGMod1_Uncommon_Recipe</v>
      </c>
      <c r="F2" s="46" t="s">
        <v>111</v>
      </c>
    </row>
    <row r="3">
      <c r="A3" s="50" t="s">
        <v>428</v>
      </c>
      <c r="B3" s="51" t="s">
        <v>429</v>
      </c>
      <c r="C3" s="52" t="s">
        <v>432</v>
      </c>
      <c r="D3" s="53" t="s">
        <v>433</v>
      </c>
      <c r="E3" s="44" t="str">
        <f>IFERROR(__xludf.DUMMYFUNCTION("REGEXEXTRACT(C3, """"""([^""""]+)"""""")"),"Items.ARSMGLMGMod2_Uncommon_Recipe")</f>
        <v>Items.ARSMGLMGMod2_Uncommon_Recipe</v>
      </c>
      <c r="F3" s="50" t="s">
        <v>111</v>
      </c>
    </row>
    <row r="4">
      <c r="A4" s="50" t="s">
        <v>428</v>
      </c>
      <c r="B4" s="51" t="s">
        <v>429</v>
      </c>
      <c r="C4" s="52" t="s">
        <v>434</v>
      </c>
      <c r="D4" s="53" t="s">
        <v>435</v>
      </c>
      <c r="E4" s="44" t="str">
        <f>IFERROR(__xludf.DUMMYFUNCTION("REGEXEXTRACT(C4, """"""([^""""]+)"""""")"),"Items.ARSMGLMGMod3_Uncommon_Recipe")</f>
        <v>Items.ARSMGLMGMod3_Uncommon_Recipe</v>
      </c>
      <c r="F4" s="50" t="s">
        <v>111</v>
      </c>
    </row>
    <row r="5">
      <c r="A5" s="50" t="s">
        <v>428</v>
      </c>
      <c r="B5" s="51" t="s">
        <v>436</v>
      </c>
      <c r="C5" s="52" t="s">
        <v>437</v>
      </c>
      <c r="D5" s="53" t="s">
        <v>438</v>
      </c>
      <c r="E5" s="44" t="str">
        <f>IFERROR(__xludf.DUMMYFUNCTION("REGEXEXTRACT(C5, """"""([^""""]+)"""""")"),"Items.GenericMod1_Uncommon_Recipe")</f>
        <v>Items.GenericMod1_Uncommon_Recipe</v>
      </c>
      <c r="F5" s="50" t="s">
        <v>111</v>
      </c>
    </row>
    <row r="6">
      <c r="A6" s="50" t="s">
        <v>428</v>
      </c>
      <c r="B6" s="51" t="s">
        <v>439</v>
      </c>
      <c r="C6" s="52" t="s">
        <v>440</v>
      </c>
      <c r="D6" s="53" t="s">
        <v>441</v>
      </c>
      <c r="E6" s="44" t="str">
        <f>IFERROR(__xludf.DUMMYFUNCTION("REGEXEXTRACT(C6, """"""([^""""]+)"""""")"),"Items.HGMod1_Uncommon_Recipe")</f>
        <v>Items.HGMod1_Uncommon_Recipe</v>
      </c>
      <c r="F6" s="50" t="s">
        <v>111</v>
      </c>
    </row>
    <row r="7">
      <c r="A7" s="50" t="s">
        <v>428</v>
      </c>
      <c r="B7" s="51" t="s">
        <v>439</v>
      </c>
      <c r="C7" s="52" t="s">
        <v>442</v>
      </c>
      <c r="D7" s="53" t="s">
        <v>443</v>
      </c>
      <c r="E7" s="44" t="str">
        <f>IFERROR(__xludf.DUMMYFUNCTION("REGEXEXTRACT(C7, """"""([^""""]+)"""""")"),"Items.HGMod2_Uncommon_Recipe")</f>
        <v>Items.HGMod2_Uncommon_Recipe</v>
      </c>
      <c r="F7" s="50" t="s">
        <v>111</v>
      </c>
    </row>
    <row r="8">
      <c r="A8" s="50" t="s">
        <v>428</v>
      </c>
      <c r="B8" s="51" t="s">
        <v>439</v>
      </c>
      <c r="C8" s="52" t="s">
        <v>444</v>
      </c>
      <c r="D8" s="53" t="s">
        <v>445</v>
      </c>
      <c r="E8" s="44" t="str">
        <f>IFERROR(__xludf.DUMMYFUNCTION("REGEXEXTRACT(C8, """"""([^""""]+)"""""")"),"Items.HGMod3_Uncommon_Recipe")</f>
        <v>Items.HGMod3_Uncommon_Recipe</v>
      </c>
      <c r="F8" s="50" t="s">
        <v>111</v>
      </c>
    </row>
    <row r="9">
      <c r="A9" s="50" t="s">
        <v>428</v>
      </c>
      <c r="B9" s="51" t="s">
        <v>446</v>
      </c>
      <c r="C9" s="52" t="s">
        <v>447</v>
      </c>
      <c r="D9" s="53" t="s">
        <v>448</v>
      </c>
      <c r="E9" s="44" t="str">
        <f>IFERROR(__xludf.DUMMYFUNCTION("REGEXEXTRACT(C9, """"""([^""""]+)"""""")"),"Items.MeleeMod1_Uncommon_Recipe")</f>
        <v>Items.MeleeMod1_Uncommon_Recipe</v>
      </c>
      <c r="F9" s="50" t="s">
        <v>111</v>
      </c>
    </row>
    <row r="10">
      <c r="A10" s="50" t="s">
        <v>428</v>
      </c>
      <c r="B10" s="51" t="s">
        <v>446</v>
      </c>
      <c r="C10" s="52" t="s">
        <v>449</v>
      </c>
      <c r="D10" s="53" t="s">
        <v>450</v>
      </c>
      <c r="E10" s="44" t="str">
        <f>IFERROR(__xludf.DUMMYFUNCTION("REGEXEXTRACT(C10, """"""([^""""]+)"""""")"),"Items.MeleeMod2_Uncommon_Recipe")</f>
        <v>Items.MeleeMod2_Uncommon_Recipe</v>
      </c>
      <c r="F10" s="50" t="s">
        <v>111</v>
      </c>
    </row>
    <row r="11">
      <c r="A11" s="50" t="s">
        <v>428</v>
      </c>
      <c r="B11" s="51" t="s">
        <v>446</v>
      </c>
      <c r="C11" s="52" t="s">
        <v>451</v>
      </c>
      <c r="D11" s="53" t="s">
        <v>452</v>
      </c>
      <c r="E11" s="44" t="str">
        <f>IFERROR(__xludf.DUMMYFUNCTION("REGEXEXTRACT(C11, """"""([^""""]+)"""""")"),"Items.MeleeMod3_Uncommon_Recipe")</f>
        <v>Items.MeleeMod3_Uncommon_Recipe</v>
      </c>
      <c r="F11" s="50" t="s">
        <v>111</v>
      </c>
    </row>
    <row r="12">
      <c r="A12" s="50" t="s">
        <v>428</v>
      </c>
      <c r="B12" s="51" t="s">
        <v>453</v>
      </c>
      <c r="C12" s="52" t="s">
        <v>454</v>
      </c>
      <c r="D12" s="53" t="s">
        <v>455</v>
      </c>
      <c r="E12" s="44" t="str">
        <f>IFERROR(__xludf.DUMMYFUNCTION("REGEXEXTRACT(C12, """"""([^""""]+)"""""")"),"Items.PowerMod1_Uncommon_Recipe")</f>
        <v>Items.PowerMod1_Uncommon_Recipe</v>
      </c>
      <c r="F12" s="50" t="s">
        <v>111</v>
      </c>
    </row>
    <row r="13">
      <c r="A13" s="50" t="s">
        <v>428</v>
      </c>
      <c r="B13" s="51" t="s">
        <v>453</v>
      </c>
      <c r="C13" s="52" t="s">
        <v>456</v>
      </c>
      <c r="D13" s="53" t="s">
        <v>457</v>
      </c>
      <c r="E13" s="44" t="str">
        <f>IFERROR(__xludf.DUMMYFUNCTION("REGEXEXTRACT(C13, """"""([^""""]+)"""""")"),"Items.PowerMod3_Uncommon_Recipe_1")</f>
        <v>Items.PowerMod3_Uncommon_Recipe_1</v>
      </c>
      <c r="F13" s="50" t="s">
        <v>111</v>
      </c>
    </row>
    <row r="14">
      <c r="A14" s="50" t="s">
        <v>428</v>
      </c>
      <c r="B14" s="51" t="s">
        <v>458</v>
      </c>
      <c r="C14" s="52" t="s">
        <v>459</v>
      </c>
      <c r="D14" s="53" t="s">
        <v>460</v>
      </c>
      <c r="E14" s="44" t="str">
        <f>IFERROR(__xludf.DUMMYFUNCTION("REGEXEXTRACT(C14, """"""([^""""]+)"""""")"),"Items.PRSRMod1_Uncommon_Recipe")</f>
        <v>Items.PRSRMod1_Uncommon_Recipe</v>
      </c>
      <c r="F14" s="50" t="s">
        <v>111</v>
      </c>
    </row>
    <row r="15">
      <c r="A15" s="50" t="s">
        <v>428</v>
      </c>
      <c r="B15" s="51" t="s">
        <v>458</v>
      </c>
      <c r="C15" s="52" t="s">
        <v>461</v>
      </c>
      <c r="D15" s="53" t="s">
        <v>462</v>
      </c>
      <c r="E15" s="44" t="str">
        <f>IFERROR(__xludf.DUMMYFUNCTION("REGEXEXTRACT(C15, """"""([^""""]+)"""""")"),"Items.PRSRMod2_Uncommon_Recipe")</f>
        <v>Items.PRSRMod2_Uncommon_Recipe</v>
      </c>
      <c r="F15" s="50" t="s">
        <v>111</v>
      </c>
    </row>
    <row r="16">
      <c r="A16" s="50" t="s">
        <v>428</v>
      </c>
      <c r="B16" s="51" t="s">
        <v>458</v>
      </c>
      <c r="C16" s="52" t="s">
        <v>463</v>
      </c>
      <c r="D16" s="53" t="s">
        <v>464</v>
      </c>
      <c r="E16" s="44" t="str">
        <f>IFERROR(__xludf.DUMMYFUNCTION("REGEXEXTRACT(C16, """"""([^""""]+)"""""")"),"Items.PRSRMod3_Uncommon_Recipe")</f>
        <v>Items.PRSRMod3_Uncommon_Recipe</v>
      </c>
      <c r="F16" s="50" t="s">
        <v>111</v>
      </c>
    </row>
    <row r="17">
      <c r="A17" s="50" t="s">
        <v>428</v>
      </c>
      <c r="B17" s="51" t="s">
        <v>465</v>
      </c>
      <c r="C17" s="52" t="s">
        <v>466</v>
      </c>
      <c r="D17" s="53" t="s">
        <v>467</v>
      </c>
      <c r="E17" s="44" t="str">
        <f>IFERROR(__xludf.DUMMYFUNCTION("REGEXEXTRACT(C17, """"""([^""""]+)"""""")"),"Items.RangedMod2_Uncommon_Recipe")</f>
        <v>Items.RangedMod2_Uncommon_Recipe</v>
      </c>
      <c r="F17" s="50" t="s">
        <v>111</v>
      </c>
    </row>
    <row r="18">
      <c r="A18" s="50" t="s">
        <v>428</v>
      </c>
      <c r="B18" s="51" t="s">
        <v>465</v>
      </c>
      <c r="C18" s="52" t="s">
        <v>468</v>
      </c>
      <c r="D18" s="53" t="s">
        <v>469</v>
      </c>
      <c r="E18" s="44" t="str">
        <f>IFERROR(__xludf.DUMMYFUNCTION("REGEXEXTRACT(C18, """"""([^""""]+)"""""")"),"Items.RangedMod3_Uncommon_Recipe")</f>
        <v>Items.RangedMod3_Uncommon_Recipe</v>
      </c>
      <c r="F18" s="50" t="s">
        <v>111</v>
      </c>
    </row>
    <row r="19">
      <c r="A19" s="50" t="s">
        <v>428</v>
      </c>
      <c r="B19" s="51" t="s">
        <v>14</v>
      </c>
      <c r="C19" s="52" t="s">
        <v>470</v>
      </c>
      <c r="D19" s="53" t="s">
        <v>471</v>
      </c>
      <c r="E19" s="44" t="str">
        <f>IFERROR(__xludf.DUMMYFUNCTION("REGEXEXTRACT(C19, """"""([^""""]+)"""""")"),"Items.ShotgunMod1_Uncommon_Recipe")</f>
        <v>Items.ShotgunMod1_Uncommon_Recipe</v>
      </c>
      <c r="F19" s="50" t="s">
        <v>111</v>
      </c>
    </row>
    <row r="20">
      <c r="A20" s="50" t="s">
        <v>428</v>
      </c>
      <c r="B20" s="51" t="s">
        <v>14</v>
      </c>
      <c r="C20" s="52" t="s">
        <v>472</v>
      </c>
      <c r="D20" s="53" t="s">
        <v>473</v>
      </c>
      <c r="E20" s="44" t="str">
        <f>IFERROR(__xludf.DUMMYFUNCTION("REGEXEXTRACT(C20, """"""([^""""]+)"""""")"),"Items.ShotgunMod3_Uncommon_Recipe")</f>
        <v>Items.ShotgunMod3_Uncommon_Recipe</v>
      </c>
      <c r="F20" s="50" t="s">
        <v>111</v>
      </c>
    </row>
    <row r="21">
      <c r="A21" s="50" t="s">
        <v>428</v>
      </c>
      <c r="B21" s="51" t="s">
        <v>474</v>
      </c>
      <c r="C21" s="52" t="s">
        <v>475</v>
      </c>
      <c r="D21" s="53" t="s">
        <v>476</v>
      </c>
      <c r="E21" s="44" t="str">
        <f>IFERROR(__xludf.DUMMYFUNCTION("REGEXEXTRACT(C21, """"""([^""""]+)"""""")"),"Items.SmartMod2_Uncommon_Recipe")</f>
        <v>Items.SmartMod2_Uncommon_Recipe</v>
      </c>
      <c r="F21" s="50" t="s">
        <v>111</v>
      </c>
    </row>
    <row r="22">
      <c r="A22" s="50" t="s">
        <v>428</v>
      </c>
      <c r="B22" s="51" t="s">
        <v>474</v>
      </c>
      <c r="C22" s="52" t="s">
        <v>477</v>
      </c>
      <c r="D22" s="53" t="s">
        <v>478</v>
      </c>
      <c r="E22" s="44" t="str">
        <f>IFERROR(__xludf.DUMMYFUNCTION("REGEXEXTRACT(C22, """"""([^""""]+)"""""")"),"Items.SmartMod3_Uncommon_Recipe")</f>
        <v>Items.SmartMod3_Uncommon_Recipe</v>
      </c>
      <c r="F22" s="50" t="s">
        <v>111</v>
      </c>
    </row>
    <row r="23">
      <c r="A23" s="50" t="s">
        <v>428</v>
      </c>
      <c r="B23" s="51" t="s">
        <v>479</v>
      </c>
      <c r="C23" s="52" t="s">
        <v>480</v>
      </c>
      <c r="D23" s="53" t="s">
        <v>481</v>
      </c>
      <c r="E23" s="44" t="str">
        <f>IFERROR(__xludf.DUMMYFUNCTION("REGEXEXTRACT(C23, """"""([^""""]+)"""""")"),"Items.TechMod1_Uncommon_Recipe")</f>
        <v>Items.TechMod1_Uncommon_Recipe</v>
      </c>
      <c r="F23" s="50" t="s">
        <v>111</v>
      </c>
    </row>
    <row r="24">
      <c r="A24" s="50" t="s">
        <v>428</v>
      </c>
      <c r="B24" s="51" t="s">
        <v>479</v>
      </c>
      <c r="C24" s="52" t="s">
        <v>482</v>
      </c>
      <c r="D24" s="53" t="s">
        <v>483</v>
      </c>
      <c r="E24" s="44" t="str">
        <f>IFERROR(__xludf.DUMMYFUNCTION("REGEXEXTRACT(C24, """"""([^""""]+)"""""")"),"Items.TechMod2_Uncommon_Recipe")</f>
        <v>Items.TechMod2_Uncommon_Recipe</v>
      </c>
      <c r="F24" s="50" t="s">
        <v>111</v>
      </c>
    </row>
    <row r="25">
      <c r="A25" s="50" t="s">
        <v>428</v>
      </c>
      <c r="B25" s="51" t="s">
        <v>479</v>
      </c>
      <c r="C25" s="52" t="s">
        <v>484</v>
      </c>
      <c r="D25" s="53" t="s">
        <v>485</v>
      </c>
      <c r="E25" s="44" t="str">
        <f>IFERROR(__xludf.DUMMYFUNCTION("REGEXEXTRACT(C25, """"""([^""""]+)"""""")"),"Items.TechMod3_Uncommon_Recipe")</f>
        <v>Items.TechMod3_Uncommon_Recipe</v>
      </c>
      <c r="F25" s="50" t="s">
        <v>111</v>
      </c>
    </row>
    <row r="26">
      <c r="A26" s="50" t="s">
        <v>428</v>
      </c>
      <c r="B26" s="51" t="s">
        <v>486</v>
      </c>
      <c r="C26" s="52" t="s">
        <v>487</v>
      </c>
      <c r="D26" s="53" t="s">
        <v>488</v>
      </c>
      <c r="E26" s="44" t="str">
        <f>IFERROR(__xludf.DUMMYFUNCTION("REGEXEXTRACT(C26, """"""([^""""]+)"""""")"),"Items.ThrowMod1_Uncommon_Recipe")</f>
        <v>Items.ThrowMod1_Uncommon_Recipe</v>
      </c>
      <c r="F26" s="50" t="s">
        <v>111</v>
      </c>
    </row>
    <row r="27">
      <c r="A27" s="50" t="s">
        <v>428</v>
      </c>
      <c r="B27" s="51" t="s">
        <v>486</v>
      </c>
      <c r="C27" s="52" t="s">
        <v>489</v>
      </c>
      <c r="D27" s="53" t="s">
        <v>490</v>
      </c>
      <c r="E27" s="44" t="str">
        <f>IFERROR(__xludf.DUMMYFUNCTION("REGEXEXTRACT(C27, """"""([^""""]+)"""""")"),"Items.ThrowMod3_Uncommon_Recipe")</f>
        <v>Items.ThrowMod3_Uncommon_Recipe</v>
      </c>
      <c r="F27" s="50" t="s">
        <v>111</v>
      </c>
    </row>
    <row r="28">
      <c r="A28" s="50" t="s">
        <v>428</v>
      </c>
      <c r="B28" s="51" t="s">
        <v>429</v>
      </c>
      <c r="C28" s="52" t="s">
        <v>491</v>
      </c>
      <c r="D28" s="54" t="s">
        <v>431</v>
      </c>
      <c r="E28" s="44" t="str">
        <f>IFERROR(__xludf.DUMMYFUNCTION("REGEXEXTRACT(C28, """"""([^""""]+)"""""")"),"Items.ARSMGLMGMod1_Rare_Recipe")</f>
        <v>Items.ARSMGLMGMod1_Rare_Recipe</v>
      </c>
      <c r="F28" s="55" t="s">
        <v>157</v>
      </c>
    </row>
    <row r="29">
      <c r="A29" s="50" t="s">
        <v>428</v>
      </c>
      <c r="B29" s="51" t="s">
        <v>429</v>
      </c>
      <c r="C29" s="52" t="s">
        <v>492</v>
      </c>
      <c r="D29" s="54" t="s">
        <v>433</v>
      </c>
      <c r="E29" s="44" t="str">
        <f>IFERROR(__xludf.DUMMYFUNCTION("REGEXEXTRACT(C29, """"""([^""""]+)"""""")"),"Items.ARSMGLMGMod2_Rare_Recipe")</f>
        <v>Items.ARSMGLMGMod2_Rare_Recipe</v>
      </c>
      <c r="F29" s="55" t="s">
        <v>157</v>
      </c>
    </row>
    <row r="30">
      <c r="A30" s="50" t="s">
        <v>428</v>
      </c>
      <c r="B30" s="51" t="s">
        <v>429</v>
      </c>
      <c r="C30" s="52" t="s">
        <v>493</v>
      </c>
      <c r="D30" s="54" t="s">
        <v>435</v>
      </c>
      <c r="E30" s="44" t="str">
        <f>IFERROR(__xludf.DUMMYFUNCTION("REGEXEXTRACT(C30, """"""([^""""]+)"""""")"),"Items.ARSMGLMGMod3_Rare_Recipe")</f>
        <v>Items.ARSMGLMGMod3_Rare_Recipe</v>
      </c>
      <c r="F30" s="55" t="s">
        <v>157</v>
      </c>
    </row>
    <row r="31">
      <c r="A31" s="50" t="s">
        <v>428</v>
      </c>
      <c r="B31" s="51" t="s">
        <v>436</v>
      </c>
      <c r="C31" s="52" t="s">
        <v>494</v>
      </c>
      <c r="D31" s="54" t="s">
        <v>438</v>
      </c>
      <c r="E31" s="44" t="str">
        <f>IFERROR(__xludf.DUMMYFUNCTION("REGEXEXTRACT(C31, """"""([^""""]+)"""""")"),"Items.GenericMod1_Rare_Recipe")</f>
        <v>Items.GenericMod1_Rare_Recipe</v>
      </c>
      <c r="F31" s="55" t="s">
        <v>157</v>
      </c>
    </row>
    <row r="32">
      <c r="A32" s="50" t="s">
        <v>428</v>
      </c>
      <c r="B32" s="51" t="s">
        <v>439</v>
      </c>
      <c r="C32" s="52" t="s">
        <v>495</v>
      </c>
      <c r="D32" s="54" t="s">
        <v>441</v>
      </c>
      <c r="E32" s="44" t="str">
        <f>IFERROR(__xludf.DUMMYFUNCTION("REGEXEXTRACT(C32, """"""([^""""]+)"""""")"),"Items.HGMod1_Rare_Recipe")</f>
        <v>Items.HGMod1_Rare_Recipe</v>
      </c>
      <c r="F32" s="55" t="s">
        <v>157</v>
      </c>
    </row>
    <row r="33">
      <c r="A33" s="50" t="s">
        <v>428</v>
      </c>
      <c r="B33" s="51" t="s">
        <v>439</v>
      </c>
      <c r="C33" s="52" t="s">
        <v>496</v>
      </c>
      <c r="D33" s="54" t="s">
        <v>443</v>
      </c>
      <c r="E33" s="44" t="str">
        <f>IFERROR(__xludf.DUMMYFUNCTION("REGEXEXTRACT(C33, """"""([^""""]+)"""""")"),"Items.HGMod2_Rare_Recipe")</f>
        <v>Items.HGMod2_Rare_Recipe</v>
      </c>
      <c r="F33" s="55" t="s">
        <v>157</v>
      </c>
    </row>
    <row r="34">
      <c r="A34" s="50" t="s">
        <v>428</v>
      </c>
      <c r="B34" s="51" t="s">
        <v>439</v>
      </c>
      <c r="C34" s="52" t="s">
        <v>497</v>
      </c>
      <c r="D34" s="54" t="s">
        <v>445</v>
      </c>
      <c r="E34" s="44" t="str">
        <f>IFERROR(__xludf.DUMMYFUNCTION("REGEXEXTRACT(C34, """"""([^""""]+)"""""")"),"Items.HGMod3_Rare_Recipe")</f>
        <v>Items.HGMod3_Rare_Recipe</v>
      </c>
      <c r="F34" s="55" t="s">
        <v>157</v>
      </c>
    </row>
    <row r="35">
      <c r="A35" s="46" t="s">
        <v>428</v>
      </c>
      <c r="B35" s="47" t="s">
        <v>446</v>
      </c>
      <c r="C35" s="48" t="s">
        <v>498</v>
      </c>
      <c r="D35" s="56" t="s">
        <v>448</v>
      </c>
      <c r="E35" s="44" t="str">
        <f>IFERROR(__xludf.DUMMYFUNCTION("REGEXEXTRACT(C35, """"""([^""""]+)"""""")"),"Items.MeleeMod1_Rare_Recipe")</f>
        <v>Items.MeleeMod1_Rare_Recipe</v>
      </c>
      <c r="F35" s="57" t="s">
        <v>157</v>
      </c>
    </row>
    <row r="36">
      <c r="A36" s="50" t="s">
        <v>428</v>
      </c>
      <c r="B36" s="51" t="s">
        <v>446</v>
      </c>
      <c r="C36" s="52" t="s">
        <v>499</v>
      </c>
      <c r="D36" s="54" t="s">
        <v>450</v>
      </c>
      <c r="E36" s="44" t="str">
        <f>IFERROR(__xludf.DUMMYFUNCTION("REGEXEXTRACT(C36, """"""([^""""]+)"""""")"),"Items.MeleeMod2_Rare_Recipe")</f>
        <v>Items.MeleeMod2_Rare_Recipe</v>
      </c>
      <c r="F36" s="55" t="s">
        <v>157</v>
      </c>
    </row>
    <row r="37">
      <c r="A37" s="50" t="s">
        <v>428</v>
      </c>
      <c r="B37" s="51" t="s">
        <v>446</v>
      </c>
      <c r="C37" s="52" t="s">
        <v>500</v>
      </c>
      <c r="D37" s="54" t="s">
        <v>452</v>
      </c>
      <c r="E37" s="44" t="str">
        <f>IFERROR(__xludf.DUMMYFUNCTION("REGEXEXTRACT(C37, """"""([^""""]+)"""""")"),"Items.MeleeMod3_Rare_Recipe")</f>
        <v>Items.MeleeMod3_Rare_Recipe</v>
      </c>
      <c r="F37" s="55" t="s">
        <v>157</v>
      </c>
    </row>
    <row r="38">
      <c r="A38" s="50" t="s">
        <v>428</v>
      </c>
      <c r="B38" s="51" t="s">
        <v>453</v>
      </c>
      <c r="C38" s="52" t="s">
        <v>501</v>
      </c>
      <c r="D38" s="54" t="s">
        <v>455</v>
      </c>
      <c r="E38" s="44" t="str">
        <f>IFERROR(__xludf.DUMMYFUNCTION("REGEXEXTRACT(C38, """"""([^""""]+)"""""")"),"Items.PowerMod1_Rare_Recipe")</f>
        <v>Items.PowerMod1_Rare_Recipe</v>
      </c>
      <c r="F38" s="55" t="s">
        <v>157</v>
      </c>
    </row>
    <row r="39">
      <c r="A39" s="50" t="s">
        <v>428</v>
      </c>
      <c r="B39" s="51" t="s">
        <v>453</v>
      </c>
      <c r="C39" s="52" t="s">
        <v>502</v>
      </c>
      <c r="D39" s="54" t="s">
        <v>503</v>
      </c>
      <c r="E39" s="44" t="str">
        <f>IFERROR(__xludf.DUMMYFUNCTION("REGEXEXTRACT(C39, """"""([^""""]+)"""""")"),"Items.PowerMod2_Rare_Recipe")</f>
        <v>Items.PowerMod2_Rare_Recipe</v>
      </c>
      <c r="F39" s="55" t="s">
        <v>157</v>
      </c>
    </row>
    <row r="40">
      <c r="A40" s="50" t="s">
        <v>428</v>
      </c>
      <c r="B40" s="51" t="s">
        <v>453</v>
      </c>
      <c r="C40" s="52" t="s">
        <v>504</v>
      </c>
      <c r="D40" s="54" t="s">
        <v>457</v>
      </c>
      <c r="E40" s="44" t="str">
        <f>IFERROR(__xludf.DUMMYFUNCTION("REGEXEXTRACT(C40, """"""([^""""]+)"""""")"),"Items.PowerMod3_Rare_Recipe")</f>
        <v>Items.PowerMod3_Rare_Recipe</v>
      </c>
      <c r="F40" s="55" t="s">
        <v>157</v>
      </c>
    </row>
    <row r="41">
      <c r="A41" s="50" t="s">
        <v>428</v>
      </c>
      <c r="B41" s="51" t="s">
        <v>458</v>
      </c>
      <c r="C41" s="52" t="s">
        <v>505</v>
      </c>
      <c r="D41" s="54" t="s">
        <v>460</v>
      </c>
      <c r="E41" s="44" t="str">
        <f>IFERROR(__xludf.DUMMYFUNCTION("REGEXEXTRACT(C41, """"""([^""""]+)"""""")"),"Items.PRSRMod1_Rare_Recipe")</f>
        <v>Items.PRSRMod1_Rare_Recipe</v>
      </c>
      <c r="F41" s="55" t="s">
        <v>157</v>
      </c>
    </row>
    <row r="42">
      <c r="A42" s="50" t="s">
        <v>428</v>
      </c>
      <c r="B42" s="51" t="s">
        <v>458</v>
      </c>
      <c r="C42" s="52" t="s">
        <v>506</v>
      </c>
      <c r="D42" s="54" t="s">
        <v>462</v>
      </c>
      <c r="E42" s="44" t="str">
        <f>IFERROR(__xludf.DUMMYFUNCTION("REGEXEXTRACT(C42, """"""([^""""]+)"""""")"),"Items.PRSRMod2_Rare_Recipe")</f>
        <v>Items.PRSRMod2_Rare_Recipe</v>
      </c>
      <c r="F42" s="55" t="s">
        <v>157</v>
      </c>
    </row>
    <row r="43">
      <c r="A43" s="50" t="s">
        <v>428</v>
      </c>
      <c r="B43" s="51" t="s">
        <v>458</v>
      </c>
      <c r="C43" s="52" t="s">
        <v>507</v>
      </c>
      <c r="D43" s="54" t="s">
        <v>464</v>
      </c>
      <c r="E43" s="44" t="str">
        <f>IFERROR(__xludf.DUMMYFUNCTION("REGEXEXTRACT(C43, """"""([^""""]+)"""""")"),"Items.PRSRMod3_Rare_Recipe")</f>
        <v>Items.PRSRMod3_Rare_Recipe</v>
      </c>
      <c r="F43" s="55" t="s">
        <v>157</v>
      </c>
    </row>
    <row r="44">
      <c r="A44" s="46" t="s">
        <v>428</v>
      </c>
      <c r="B44" s="47" t="s">
        <v>465</v>
      </c>
      <c r="C44" s="48" t="s">
        <v>508</v>
      </c>
      <c r="D44" s="56" t="s">
        <v>467</v>
      </c>
      <c r="E44" s="44" t="str">
        <f>IFERROR(__xludf.DUMMYFUNCTION("REGEXEXTRACT(C44, """"""([^""""]+)"""""")"),"Items.RangedMod2_Rare_Recipe")</f>
        <v>Items.RangedMod2_Rare_Recipe</v>
      </c>
      <c r="F44" s="57" t="s">
        <v>157</v>
      </c>
    </row>
    <row r="45">
      <c r="A45" s="50" t="s">
        <v>428</v>
      </c>
      <c r="B45" s="51" t="s">
        <v>465</v>
      </c>
      <c r="C45" s="52" t="s">
        <v>509</v>
      </c>
      <c r="D45" s="54" t="s">
        <v>469</v>
      </c>
      <c r="E45" s="44" t="str">
        <f>IFERROR(__xludf.DUMMYFUNCTION("REGEXEXTRACT(C45, """"""([^""""]+)"""""")"),"Items.RangedMod3_Rare_Recipe")</f>
        <v>Items.RangedMod3_Rare_Recipe</v>
      </c>
      <c r="F45" s="55" t="s">
        <v>157</v>
      </c>
    </row>
    <row r="46">
      <c r="A46" s="50" t="s">
        <v>428</v>
      </c>
      <c r="B46" s="51" t="s">
        <v>14</v>
      </c>
      <c r="C46" s="52" t="s">
        <v>510</v>
      </c>
      <c r="D46" s="54" t="s">
        <v>471</v>
      </c>
      <c r="E46" s="44" t="str">
        <f>IFERROR(__xludf.DUMMYFUNCTION("REGEXEXTRACT(C46, """"""([^""""]+)"""""")"),"Items.ShotgunMod1_Rare_Recipe")</f>
        <v>Items.ShotgunMod1_Rare_Recipe</v>
      </c>
      <c r="F46" s="55" t="s">
        <v>157</v>
      </c>
    </row>
    <row r="47">
      <c r="A47" s="50" t="s">
        <v>428</v>
      </c>
      <c r="B47" s="51" t="s">
        <v>14</v>
      </c>
      <c r="C47" s="52" t="s">
        <v>511</v>
      </c>
      <c r="D47" s="54" t="s">
        <v>473</v>
      </c>
      <c r="E47" s="44" t="str">
        <f>IFERROR(__xludf.DUMMYFUNCTION("REGEXEXTRACT(C47, """"""([^""""]+)"""""")"),"Items.ShotgunMod3_Rare_Recipe")</f>
        <v>Items.ShotgunMod3_Rare_Recipe</v>
      </c>
      <c r="F47" s="55" t="s">
        <v>157</v>
      </c>
    </row>
    <row r="48">
      <c r="A48" s="50" t="s">
        <v>428</v>
      </c>
      <c r="B48" s="51" t="s">
        <v>474</v>
      </c>
      <c r="C48" s="52" t="s">
        <v>512</v>
      </c>
      <c r="D48" s="54" t="s">
        <v>476</v>
      </c>
      <c r="E48" s="44" t="str">
        <f>IFERROR(__xludf.DUMMYFUNCTION("REGEXEXTRACT(C48, """"""([^""""]+)"""""")"),"Items.SmartMod2_Rare_Recipe")</f>
        <v>Items.SmartMod2_Rare_Recipe</v>
      </c>
      <c r="F48" s="55" t="s">
        <v>157</v>
      </c>
    </row>
    <row r="49">
      <c r="A49" s="50" t="s">
        <v>428</v>
      </c>
      <c r="B49" s="51" t="s">
        <v>474</v>
      </c>
      <c r="C49" s="52" t="s">
        <v>513</v>
      </c>
      <c r="D49" s="54" t="s">
        <v>478</v>
      </c>
      <c r="E49" s="44" t="str">
        <f>IFERROR(__xludf.DUMMYFUNCTION("REGEXEXTRACT(C49, """"""([^""""]+)"""""")"),"Items.SmartMod3_Rare_Recipe")</f>
        <v>Items.SmartMod3_Rare_Recipe</v>
      </c>
      <c r="F49" s="55" t="s">
        <v>157</v>
      </c>
    </row>
    <row r="50">
      <c r="A50" s="50" t="s">
        <v>428</v>
      </c>
      <c r="B50" s="51" t="s">
        <v>479</v>
      </c>
      <c r="C50" s="52" t="s">
        <v>514</v>
      </c>
      <c r="D50" s="54" t="s">
        <v>481</v>
      </c>
      <c r="E50" s="44" t="str">
        <f>IFERROR(__xludf.DUMMYFUNCTION("REGEXEXTRACT(C50, """"""([^""""]+)"""""")"),"Items.TechMod1_Rare_Recipe")</f>
        <v>Items.TechMod1_Rare_Recipe</v>
      </c>
      <c r="F50" s="55" t="s">
        <v>157</v>
      </c>
    </row>
    <row r="51">
      <c r="A51" s="50" t="s">
        <v>428</v>
      </c>
      <c r="B51" s="51" t="s">
        <v>479</v>
      </c>
      <c r="C51" s="52" t="s">
        <v>515</v>
      </c>
      <c r="D51" s="54" t="s">
        <v>483</v>
      </c>
      <c r="E51" s="44" t="str">
        <f>IFERROR(__xludf.DUMMYFUNCTION("REGEXEXTRACT(C51, """"""([^""""]+)"""""")"),"Items.TechMod2_Rare_Recipe")</f>
        <v>Items.TechMod2_Rare_Recipe</v>
      </c>
      <c r="F51" s="55" t="s">
        <v>157</v>
      </c>
    </row>
    <row r="52">
      <c r="A52" s="46" t="s">
        <v>428</v>
      </c>
      <c r="B52" s="47" t="s">
        <v>479</v>
      </c>
      <c r="C52" s="48" t="s">
        <v>516</v>
      </c>
      <c r="D52" s="56" t="s">
        <v>485</v>
      </c>
      <c r="E52" s="44" t="str">
        <f>IFERROR(__xludf.DUMMYFUNCTION("REGEXEXTRACT(C52, """"""([^""""]+)"""""")"),"Items.TechMod3_Rare_Recipe")</f>
        <v>Items.TechMod3_Rare_Recipe</v>
      </c>
      <c r="F52" s="57" t="s">
        <v>157</v>
      </c>
    </row>
    <row r="53">
      <c r="A53" s="50" t="s">
        <v>428</v>
      </c>
      <c r="B53" s="51" t="s">
        <v>486</v>
      </c>
      <c r="C53" s="52" t="s">
        <v>517</v>
      </c>
      <c r="D53" s="54" t="s">
        <v>488</v>
      </c>
      <c r="E53" s="44" t="str">
        <f>IFERROR(__xludf.DUMMYFUNCTION("REGEXEXTRACT(C53, """"""([^""""]+)"""""")"),"Items.ThrowMod1_Rare_Recipe")</f>
        <v>Items.ThrowMod1_Rare_Recipe</v>
      </c>
      <c r="F53" s="55" t="s">
        <v>157</v>
      </c>
    </row>
    <row r="54">
      <c r="A54" s="50" t="s">
        <v>428</v>
      </c>
      <c r="B54" s="51" t="s">
        <v>486</v>
      </c>
      <c r="C54" s="52" t="s">
        <v>518</v>
      </c>
      <c r="D54" s="54" t="s">
        <v>490</v>
      </c>
      <c r="E54" s="44" t="str">
        <f>IFERROR(__xludf.DUMMYFUNCTION("REGEXEXTRACT(C54, """"""([^""""]+)"""""")"),"Items.ThrowMod3_Rare_Recipe")</f>
        <v>Items.ThrowMod3_Rare_Recipe</v>
      </c>
      <c r="F54" s="55" t="s">
        <v>157</v>
      </c>
    </row>
    <row r="55">
      <c r="A55" s="50" t="s">
        <v>428</v>
      </c>
      <c r="B55" s="51" t="s">
        <v>429</v>
      </c>
      <c r="C55" s="52" t="s">
        <v>519</v>
      </c>
      <c r="D55" s="58" t="s">
        <v>431</v>
      </c>
      <c r="E55" s="44" t="str">
        <f>IFERROR(__xludf.DUMMYFUNCTION("REGEXEXTRACT(C55, """"""([^""""]+)"""""")"),"Items.ARSMGLMGMod1_Epic_Recipe")</f>
        <v>Items.ARSMGLMGMod1_Epic_Recipe</v>
      </c>
      <c r="F55" s="59" t="s">
        <v>203</v>
      </c>
    </row>
    <row r="56">
      <c r="A56" s="50" t="s">
        <v>428</v>
      </c>
      <c r="B56" s="51" t="s">
        <v>429</v>
      </c>
      <c r="C56" s="52" t="s">
        <v>520</v>
      </c>
      <c r="D56" s="58" t="s">
        <v>433</v>
      </c>
      <c r="E56" s="44" t="str">
        <f>IFERROR(__xludf.DUMMYFUNCTION("REGEXEXTRACT(C56, """"""([^""""]+)"""""")"),"Items.ARSMGLMGMod2_Epic_Recipe")</f>
        <v>Items.ARSMGLMGMod2_Epic_Recipe</v>
      </c>
      <c r="F56" s="59" t="s">
        <v>203</v>
      </c>
    </row>
    <row r="57">
      <c r="A57" s="50" t="s">
        <v>428</v>
      </c>
      <c r="B57" s="51" t="s">
        <v>429</v>
      </c>
      <c r="C57" s="52" t="s">
        <v>521</v>
      </c>
      <c r="D57" s="58" t="s">
        <v>435</v>
      </c>
      <c r="E57" s="44" t="str">
        <f>IFERROR(__xludf.DUMMYFUNCTION("REGEXEXTRACT(C57, """"""([^""""]+)"""""")"),"Items.ARSMGLMGMod3_Epic_Recipe")</f>
        <v>Items.ARSMGLMGMod3_Epic_Recipe</v>
      </c>
      <c r="F57" s="59" t="s">
        <v>203</v>
      </c>
    </row>
    <row r="58">
      <c r="A58" s="50" t="s">
        <v>428</v>
      </c>
      <c r="B58" s="51" t="s">
        <v>436</v>
      </c>
      <c r="C58" s="52" t="s">
        <v>522</v>
      </c>
      <c r="D58" s="58" t="s">
        <v>438</v>
      </c>
      <c r="E58" s="44" t="str">
        <f>IFERROR(__xludf.DUMMYFUNCTION("REGEXEXTRACT(C58, """"""([^""""]+)"""""")"),"Items.GenericMod1_Epic_Recipe")</f>
        <v>Items.GenericMod1_Epic_Recipe</v>
      </c>
      <c r="F58" s="59" t="s">
        <v>203</v>
      </c>
    </row>
    <row r="59">
      <c r="A59" s="50" t="s">
        <v>428</v>
      </c>
      <c r="B59" s="51" t="s">
        <v>439</v>
      </c>
      <c r="C59" s="52" t="s">
        <v>523</v>
      </c>
      <c r="D59" s="58" t="s">
        <v>441</v>
      </c>
      <c r="E59" s="44" t="str">
        <f>IFERROR(__xludf.DUMMYFUNCTION("REGEXEXTRACT(C59, """"""([^""""]+)"""""")"),"Items.HGMod1_Epic_Recipe")</f>
        <v>Items.HGMod1_Epic_Recipe</v>
      </c>
      <c r="F59" s="59" t="s">
        <v>203</v>
      </c>
    </row>
    <row r="60">
      <c r="A60" s="50" t="s">
        <v>428</v>
      </c>
      <c r="B60" s="51" t="s">
        <v>439</v>
      </c>
      <c r="C60" s="52" t="s">
        <v>524</v>
      </c>
      <c r="D60" s="58" t="s">
        <v>443</v>
      </c>
      <c r="E60" s="44" t="str">
        <f>IFERROR(__xludf.DUMMYFUNCTION("REGEXEXTRACT(C60, """"""([^""""]+)"""""")"),"Items.HGMod2_Epic_Recipe")</f>
        <v>Items.HGMod2_Epic_Recipe</v>
      </c>
      <c r="F60" s="59" t="s">
        <v>203</v>
      </c>
    </row>
    <row r="61">
      <c r="A61" s="50" t="s">
        <v>428</v>
      </c>
      <c r="B61" s="51" t="s">
        <v>439</v>
      </c>
      <c r="C61" s="52" t="s">
        <v>525</v>
      </c>
      <c r="D61" s="58" t="s">
        <v>445</v>
      </c>
      <c r="E61" s="44" t="str">
        <f>IFERROR(__xludf.DUMMYFUNCTION("REGEXEXTRACT(C61, """"""([^""""]+)"""""")"),"Items.HGMod3_Epic_Recipe")</f>
        <v>Items.HGMod3_Epic_Recipe</v>
      </c>
      <c r="F61" s="59" t="s">
        <v>203</v>
      </c>
    </row>
    <row r="62">
      <c r="A62" s="46" t="s">
        <v>428</v>
      </c>
      <c r="B62" s="47" t="s">
        <v>446</v>
      </c>
      <c r="C62" s="48" t="s">
        <v>526</v>
      </c>
      <c r="D62" s="60" t="s">
        <v>448</v>
      </c>
      <c r="E62" s="44" t="str">
        <f>IFERROR(__xludf.DUMMYFUNCTION("REGEXEXTRACT(C62, """"""([^""""]+)"""""")"),"Items.MeleeMod1_Epic_Recipe")</f>
        <v>Items.MeleeMod1_Epic_Recipe</v>
      </c>
      <c r="F62" s="61" t="s">
        <v>203</v>
      </c>
    </row>
    <row r="63">
      <c r="A63" s="50" t="s">
        <v>428</v>
      </c>
      <c r="B63" s="51" t="s">
        <v>446</v>
      </c>
      <c r="C63" s="52" t="s">
        <v>527</v>
      </c>
      <c r="D63" s="58" t="s">
        <v>450</v>
      </c>
      <c r="E63" s="44" t="str">
        <f>IFERROR(__xludf.DUMMYFUNCTION("REGEXEXTRACT(C63, """"""([^""""]+)"""""")"),"Items.MeleeMod2_Epic_Recipe")</f>
        <v>Items.MeleeMod2_Epic_Recipe</v>
      </c>
      <c r="F63" s="59" t="s">
        <v>203</v>
      </c>
    </row>
    <row r="64">
      <c r="A64" s="50" t="s">
        <v>428</v>
      </c>
      <c r="B64" s="51" t="s">
        <v>446</v>
      </c>
      <c r="C64" s="52" t="s">
        <v>528</v>
      </c>
      <c r="D64" s="58" t="s">
        <v>452</v>
      </c>
      <c r="E64" s="44" t="str">
        <f>IFERROR(__xludf.DUMMYFUNCTION("REGEXEXTRACT(C64, """"""([^""""]+)"""""")"),"Items.MeleeMod3_Epic_Recipe")</f>
        <v>Items.MeleeMod3_Epic_Recipe</v>
      </c>
      <c r="F64" s="59" t="s">
        <v>203</v>
      </c>
    </row>
    <row r="65">
      <c r="A65" s="50" t="s">
        <v>428</v>
      </c>
      <c r="B65" s="51" t="s">
        <v>453</v>
      </c>
      <c r="C65" s="52" t="s">
        <v>529</v>
      </c>
      <c r="D65" s="58" t="s">
        <v>455</v>
      </c>
      <c r="E65" s="44" t="str">
        <f>IFERROR(__xludf.DUMMYFUNCTION("REGEXEXTRACT(C65, """"""([^""""]+)"""""")"),"Items.PowerMod1_Epic_Recipe")</f>
        <v>Items.PowerMod1_Epic_Recipe</v>
      </c>
      <c r="F65" s="59" t="s">
        <v>203</v>
      </c>
    </row>
    <row r="66">
      <c r="A66" s="50" t="s">
        <v>428</v>
      </c>
      <c r="B66" s="51" t="s">
        <v>453</v>
      </c>
      <c r="C66" s="52" t="s">
        <v>530</v>
      </c>
      <c r="D66" s="58" t="s">
        <v>503</v>
      </c>
      <c r="E66" s="44" t="str">
        <f>IFERROR(__xludf.DUMMYFUNCTION("REGEXEXTRACT(C66, """"""([^""""]+)"""""")"),"Items.PowerMod2_Epic_Recipe")</f>
        <v>Items.PowerMod2_Epic_Recipe</v>
      </c>
      <c r="F66" s="59" t="s">
        <v>203</v>
      </c>
    </row>
    <row r="67">
      <c r="A67" s="50" t="s">
        <v>428</v>
      </c>
      <c r="B67" s="51" t="s">
        <v>453</v>
      </c>
      <c r="C67" s="52" t="s">
        <v>531</v>
      </c>
      <c r="D67" s="58" t="s">
        <v>457</v>
      </c>
      <c r="E67" s="44" t="str">
        <f>IFERROR(__xludf.DUMMYFUNCTION("REGEXEXTRACT(C67, """"""([^""""]+)"""""")"),"Items.PowerMod3_Epic_Recipe")</f>
        <v>Items.PowerMod3_Epic_Recipe</v>
      </c>
      <c r="F67" s="59" t="s">
        <v>203</v>
      </c>
    </row>
    <row r="68">
      <c r="A68" s="50" t="s">
        <v>428</v>
      </c>
      <c r="B68" s="51" t="s">
        <v>458</v>
      </c>
      <c r="C68" s="52" t="s">
        <v>532</v>
      </c>
      <c r="D68" s="58" t="s">
        <v>460</v>
      </c>
      <c r="E68" s="44" t="str">
        <f>IFERROR(__xludf.DUMMYFUNCTION("REGEXEXTRACT(C68, """"""([^""""]+)"""""")"),"Items.PRSRMod1_Epic_Recipe")</f>
        <v>Items.PRSRMod1_Epic_Recipe</v>
      </c>
      <c r="F68" s="59" t="s">
        <v>203</v>
      </c>
    </row>
    <row r="69">
      <c r="A69" s="50" t="s">
        <v>428</v>
      </c>
      <c r="B69" s="51" t="s">
        <v>458</v>
      </c>
      <c r="C69" s="52" t="s">
        <v>533</v>
      </c>
      <c r="D69" s="58" t="s">
        <v>462</v>
      </c>
      <c r="E69" s="44" t="str">
        <f>IFERROR(__xludf.DUMMYFUNCTION("REGEXEXTRACT(C69, """"""([^""""]+)"""""")"),"Items.PRSRMod2_Epic_Recipe")</f>
        <v>Items.PRSRMod2_Epic_Recipe</v>
      </c>
      <c r="F69" s="59" t="s">
        <v>203</v>
      </c>
    </row>
    <row r="70">
      <c r="A70" s="50" t="s">
        <v>428</v>
      </c>
      <c r="B70" s="51" t="s">
        <v>458</v>
      </c>
      <c r="C70" s="52" t="s">
        <v>534</v>
      </c>
      <c r="D70" s="58" t="s">
        <v>464</v>
      </c>
      <c r="E70" s="44" t="str">
        <f>IFERROR(__xludf.DUMMYFUNCTION("REGEXEXTRACT(C70, """"""([^""""]+)"""""")"),"Items.PRSRMod3_Epic_Recipe")</f>
        <v>Items.PRSRMod3_Epic_Recipe</v>
      </c>
      <c r="F70" s="59" t="s">
        <v>203</v>
      </c>
    </row>
    <row r="71">
      <c r="A71" s="50" t="s">
        <v>428</v>
      </c>
      <c r="B71" s="51" t="s">
        <v>465</v>
      </c>
      <c r="C71" s="52" t="s">
        <v>535</v>
      </c>
      <c r="D71" s="58" t="s">
        <v>467</v>
      </c>
      <c r="E71" s="44" t="str">
        <f>IFERROR(__xludf.DUMMYFUNCTION("REGEXEXTRACT(C71, """"""([^""""]+)"""""")"),"Items.RangedMod2_Epic_Recipe")</f>
        <v>Items.RangedMod2_Epic_Recipe</v>
      </c>
      <c r="F71" s="59" t="s">
        <v>203</v>
      </c>
    </row>
    <row r="72">
      <c r="A72" s="50" t="s">
        <v>428</v>
      </c>
      <c r="B72" s="51" t="s">
        <v>465</v>
      </c>
      <c r="C72" s="52" t="s">
        <v>536</v>
      </c>
      <c r="D72" s="58" t="s">
        <v>469</v>
      </c>
      <c r="E72" s="44" t="str">
        <f>IFERROR(__xludf.DUMMYFUNCTION("REGEXEXTRACT(C72, """"""([^""""]+)"""""")"),"Items.RangedMod3_Epic_Recipe")</f>
        <v>Items.RangedMod3_Epic_Recipe</v>
      </c>
      <c r="F72" s="59" t="s">
        <v>203</v>
      </c>
    </row>
    <row r="73">
      <c r="A73" s="50" t="s">
        <v>428</v>
      </c>
      <c r="B73" s="51" t="s">
        <v>14</v>
      </c>
      <c r="C73" s="52" t="s">
        <v>537</v>
      </c>
      <c r="D73" s="58" t="s">
        <v>471</v>
      </c>
      <c r="E73" s="44" t="str">
        <f>IFERROR(__xludf.DUMMYFUNCTION("REGEXEXTRACT(C73, """"""([^""""]+)"""""")"),"Items.ShotgunMod1_Epic_Recipe")</f>
        <v>Items.ShotgunMod1_Epic_Recipe</v>
      </c>
      <c r="F73" s="59" t="s">
        <v>203</v>
      </c>
    </row>
    <row r="74">
      <c r="A74" s="46" t="s">
        <v>428</v>
      </c>
      <c r="B74" s="47" t="s">
        <v>14</v>
      </c>
      <c r="C74" s="48" t="s">
        <v>538</v>
      </c>
      <c r="D74" s="60" t="s">
        <v>473</v>
      </c>
      <c r="E74" s="44" t="str">
        <f>IFERROR(__xludf.DUMMYFUNCTION("REGEXEXTRACT(C74, """"""([^""""]+)"""""")"),"Items.ShotgunMod3_Epic_Recipe")</f>
        <v>Items.ShotgunMod3_Epic_Recipe</v>
      </c>
      <c r="F74" s="61" t="s">
        <v>203</v>
      </c>
    </row>
    <row r="75">
      <c r="A75" s="50" t="s">
        <v>428</v>
      </c>
      <c r="B75" s="51" t="s">
        <v>474</v>
      </c>
      <c r="C75" s="52" t="s">
        <v>539</v>
      </c>
      <c r="D75" s="58" t="s">
        <v>476</v>
      </c>
      <c r="E75" s="44" t="str">
        <f>IFERROR(__xludf.DUMMYFUNCTION("REGEXEXTRACT(C75, """"""([^""""]+)"""""")"),"Items.SmartMod2_Epic_Recipe")</f>
        <v>Items.SmartMod2_Epic_Recipe</v>
      </c>
      <c r="F75" s="59" t="s">
        <v>203</v>
      </c>
    </row>
    <row r="76">
      <c r="A76" s="50" t="s">
        <v>428</v>
      </c>
      <c r="B76" s="51" t="s">
        <v>474</v>
      </c>
      <c r="C76" s="52" t="s">
        <v>540</v>
      </c>
      <c r="D76" s="58" t="s">
        <v>478</v>
      </c>
      <c r="E76" s="44" t="str">
        <f>IFERROR(__xludf.DUMMYFUNCTION("REGEXEXTRACT(C76, """"""([^""""]+)"""""")"),"Items.SmartMod3_Epic_Recipe")</f>
        <v>Items.SmartMod3_Epic_Recipe</v>
      </c>
      <c r="F76" s="59" t="s">
        <v>203</v>
      </c>
    </row>
    <row r="77">
      <c r="A77" s="50" t="s">
        <v>428</v>
      </c>
      <c r="B77" s="51" t="s">
        <v>479</v>
      </c>
      <c r="C77" s="52" t="s">
        <v>541</v>
      </c>
      <c r="D77" s="58" t="s">
        <v>481</v>
      </c>
      <c r="E77" s="44" t="str">
        <f>IFERROR(__xludf.DUMMYFUNCTION("REGEXEXTRACT(C77, """"""([^""""]+)"""""")"),"Items.TechMod1_Epic_Recipe")</f>
        <v>Items.TechMod1_Epic_Recipe</v>
      </c>
      <c r="F77" s="59" t="s">
        <v>203</v>
      </c>
    </row>
    <row r="78">
      <c r="A78" s="50" t="s">
        <v>428</v>
      </c>
      <c r="B78" s="51" t="s">
        <v>479</v>
      </c>
      <c r="C78" s="52" t="s">
        <v>542</v>
      </c>
      <c r="D78" s="58" t="s">
        <v>483</v>
      </c>
      <c r="E78" s="44" t="str">
        <f>IFERROR(__xludf.DUMMYFUNCTION("REGEXEXTRACT(C78, """"""([^""""]+)"""""")"),"Items.TechMod2_Epic_Recipe")</f>
        <v>Items.TechMod2_Epic_Recipe</v>
      </c>
      <c r="F78" s="59" t="s">
        <v>203</v>
      </c>
    </row>
    <row r="79">
      <c r="A79" s="50" t="s">
        <v>428</v>
      </c>
      <c r="B79" s="51" t="s">
        <v>479</v>
      </c>
      <c r="C79" s="52" t="s">
        <v>543</v>
      </c>
      <c r="D79" s="58" t="s">
        <v>485</v>
      </c>
      <c r="E79" s="44" t="str">
        <f>IFERROR(__xludf.DUMMYFUNCTION("REGEXEXTRACT(C79, """"""([^""""]+)"""""")"),"Items.TechMod3_Epic_Recipe")</f>
        <v>Items.TechMod3_Epic_Recipe</v>
      </c>
      <c r="F79" s="59" t="s">
        <v>203</v>
      </c>
    </row>
    <row r="80">
      <c r="A80" s="50" t="s">
        <v>428</v>
      </c>
      <c r="B80" s="51" t="s">
        <v>486</v>
      </c>
      <c r="C80" s="52" t="s">
        <v>544</v>
      </c>
      <c r="D80" s="58" t="s">
        <v>488</v>
      </c>
      <c r="E80" s="44" t="str">
        <f>IFERROR(__xludf.DUMMYFUNCTION("REGEXEXTRACT(C80, """"""([^""""]+)"""""")"),"Items.ThrowMod1_Epic_Recipe")</f>
        <v>Items.ThrowMod1_Epic_Recipe</v>
      </c>
      <c r="F80" s="59" t="s">
        <v>203</v>
      </c>
    </row>
    <row r="81">
      <c r="A81" s="50" t="s">
        <v>428</v>
      </c>
      <c r="B81" s="51" t="s">
        <v>486</v>
      </c>
      <c r="C81" s="52" t="s">
        <v>545</v>
      </c>
      <c r="D81" s="58" t="s">
        <v>546</v>
      </c>
      <c r="E81" s="44" t="str">
        <f>IFERROR(__xludf.DUMMYFUNCTION("REGEXEXTRACT(C81, """"""([^""""]+)"""""")"),"Items.ThrowMod2_Epic_Recipe")</f>
        <v>Items.ThrowMod2_Epic_Recipe</v>
      </c>
      <c r="F81" s="59" t="s">
        <v>203</v>
      </c>
    </row>
    <row r="82">
      <c r="A82" s="50" t="s">
        <v>428</v>
      </c>
      <c r="B82" s="51" t="s">
        <v>486</v>
      </c>
      <c r="C82" s="52" t="s">
        <v>547</v>
      </c>
      <c r="D82" s="58" t="s">
        <v>490</v>
      </c>
      <c r="E82" s="44" t="str">
        <f>IFERROR(__xludf.DUMMYFUNCTION("REGEXEXTRACT(C82, """"""([^""""]+)"""""")"),"Items.ThrowMod3_Epic_Recipe")</f>
        <v>Items.ThrowMod3_Epic_Recipe</v>
      </c>
      <c r="F82" s="59" t="s">
        <v>203</v>
      </c>
    </row>
    <row r="83">
      <c r="A83" s="50" t="s">
        <v>428</v>
      </c>
      <c r="B83" s="51" t="s">
        <v>429</v>
      </c>
      <c r="C83" s="52" t="s">
        <v>548</v>
      </c>
      <c r="D83" s="62" t="s">
        <v>431</v>
      </c>
      <c r="E83" s="44" t="str">
        <f>IFERROR(__xludf.DUMMYFUNCTION("REGEXEXTRACT(C83, """"""([^""""]+)"""""")"),"Items.ARSMGLMGMod1_Legendary_Recipe")</f>
        <v>Items.ARSMGLMGMod1_Legendary_Recipe</v>
      </c>
      <c r="F83" s="63" t="s">
        <v>249</v>
      </c>
    </row>
    <row r="84">
      <c r="A84" s="50" t="s">
        <v>428</v>
      </c>
      <c r="B84" s="51" t="s">
        <v>429</v>
      </c>
      <c r="C84" s="52" t="s">
        <v>549</v>
      </c>
      <c r="D84" s="62" t="s">
        <v>433</v>
      </c>
      <c r="E84" s="44" t="str">
        <f>IFERROR(__xludf.DUMMYFUNCTION("REGEXEXTRACT(C84, """"""([^""""]+)"""""")"),"Items.ARSMGLMGMod2_Legendary_Recipe")</f>
        <v>Items.ARSMGLMGMod2_Legendary_Recipe</v>
      </c>
      <c r="F84" s="63" t="s">
        <v>249</v>
      </c>
    </row>
    <row r="85">
      <c r="A85" s="50" t="s">
        <v>428</v>
      </c>
      <c r="B85" s="51" t="s">
        <v>429</v>
      </c>
      <c r="C85" s="52" t="s">
        <v>550</v>
      </c>
      <c r="D85" s="62" t="s">
        <v>435</v>
      </c>
      <c r="E85" s="44" t="str">
        <f>IFERROR(__xludf.DUMMYFUNCTION("REGEXEXTRACT(C85, """"""([^""""]+)"""""")"),"Items.ARSMGLMGMod3_Legendary_Recipe")</f>
        <v>Items.ARSMGLMGMod3_Legendary_Recipe</v>
      </c>
      <c r="F85" s="63" t="s">
        <v>249</v>
      </c>
    </row>
    <row r="86">
      <c r="A86" s="50" t="s">
        <v>428</v>
      </c>
      <c r="B86" s="51" t="s">
        <v>436</v>
      </c>
      <c r="C86" s="52" t="s">
        <v>551</v>
      </c>
      <c r="D86" s="62" t="s">
        <v>438</v>
      </c>
      <c r="E86" s="44" t="str">
        <f>IFERROR(__xludf.DUMMYFUNCTION("REGEXEXTRACT(C86, """"""([^""""]+)"""""")"),"Items.GenericMod1_Legendary_Recipe")</f>
        <v>Items.GenericMod1_Legendary_Recipe</v>
      </c>
      <c r="F86" s="63" t="s">
        <v>249</v>
      </c>
    </row>
    <row r="87">
      <c r="A87" s="50" t="s">
        <v>428</v>
      </c>
      <c r="B87" s="51" t="s">
        <v>439</v>
      </c>
      <c r="C87" s="52" t="s">
        <v>552</v>
      </c>
      <c r="D87" s="62" t="s">
        <v>441</v>
      </c>
      <c r="E87" s="44" t="str">
        <f>IFERROR(__xludf.DUMMYFUNCTION("REGEXEXTRACT(C87, """"""([^""""]+)"""""")"),"Items.HGMod1_Legendary_Recipe")</f>
        <v>Items.HGMod1_Legendary_Recipe</v>
      </c>
      <c r="F87" s="63" t="s">
        <v>249</v>
      </c>
    </row>
    <row r="88">
      <c r="A88" s="50" t="s">
        <v>428</v>
      </c>
      <c r="B88" s="51" t="s">
        <v>439</v>
      </c>
      <c r="C88" s="52" t="s">
        <v>553</v>
      </c>
      <c r="D88" s="62" t="s">
        <v>443</v>
      </c>
      <c r="E88" s="44" t="str">
        <f>IFERROR(__xludf.DUMMYFUNCTION("REGEXEXTRACT(C88, """"""([^""""]+)"""""")"),"Items.HGMod2_Legendary_Recipe")</f>
        <v>Items.HGMod2_Legendary_Recipe</v>
      </c>
      <c r="F88" s="63" t="s">
        <v>249</v>
      </c>
    </row>
    <row r="89">
      <c r="A89" s="50" t="s">
        <v>428</v>
      </c>
      <c r="B89" s="51" t="s">
        <v>439</v>
      </c>
      <c r="C89" s="52" t="s">
        <v>554</v>
      </c>
      <c r="D89" s="62" t="s">
        <v>445</v>
      </c>
      <c r="E89" s="44" t="str">
        <f>IFERROR(__xludf.DUMMYFUNCTION("REGEXEXTRACT(C89, """"""([^""""]+)"""""")"),"Items.HGMod3_Legendary_Recipe")</f>
        <v>Items.HGMod3_Legendary_Recipe</v>
      </c>
      <c r="F89" s="63" t="s">
        <v>249</v>
      </c>
    </row>
    <row r="90">
      <c r="A90" s="50" t="s">
        <v>428</v>
      </c>
      <c r="B90" s="51" t="s">
        <v>446</v>
      </c>
      <c r="C90" s="52" t="s">
        <v>555</v>
      </c>
      <c r="D90" s="62" t="s">
        <v>448</v>
      </c>
      <c r="E90" s="44" t="str">
        <f>IFERROR(__xludf.DUMMYFUNCTION("REGEXEXTRACT(C90, """"""([^""""]+)"""""")"),"Items.MeleeMod1_Legendary_Recipe")</f>
        <v>Items.MeleeMod1_Legendary_Recipe</v>
      </c>
      <c r="F90" s="63" t="s">
        <v>249</v>
      </c>
    </row>
    <row r="91">
      <c r="A91" s="50" t="s">
        <v>428</v>
      </c>
      <c r="B91" s="51" t="s">
        <v>446</v>
      </c>
      <c r="C91" s="52" t="s">
        <v>556</v>
      </c>
      <c r="D91" s="62" t="s">
        <v>450</v>
      </c>
      <c r="E91" s="44" t="str">
        <f>IFERROR(__xludf.DUMMYFUNCTION("REGEXEXTRACT(C91, """"""([^""""]+)"""""")"),"Items.MeleeMod2_Legendary_Recipe")</f>
        <v>Items.MeleeMod2_Legendary_Recipe</v>
      </c>
      <c r="F91" s="63" t="s">
        <v>249</v>
      </c>
    </row>
    <row r="92">
      <c r="A92" s="50" t="s">
        <v>428</v>
      </c>
      <c r="B92" s="51" t="s">
        <v>446</v>
      </c>
      <c r="C92" s="52" t="s">
        <v>557</v>
      </c>
      <c r="D92" s="62" t="s">
        <v>452</v>
      </c>
      <c r="E92" s="44" t="str">
        <f>IFERROR(__xludf.DUMMYFUNCTION("REGEXEXTRACT(C92, """"""([^""""]+)"""""")"),"Items.MeleeMod3_Legendary_Recipe")</f>
        <v>Items.MeleeMod3_Legendary_Recipe</v>
      </c>
      <c r="F92" s="63" t="s">
        <v>249</v>
      </c>
    </row>
    <row r="93">
      <c r="A93" s="50" t="s">
        <v>428</v>
      </c>
      <c r="B93" s="51" t="s">
        <v>453</v>
      </c>
      <c r="C93" s="52" t="s">
        <v>558</v>
      </c>
      <c r="D93" s="62" t="s">
        <v>455</v>
      </c>
      <c r="E93" s="44" t="str">
        <f>IFERROR(__xludf.DUMMYFUNCTION("REGEXEXTRACT(C93, """"""([^""""]+)"""""")"),"Items.PowerMod1_Legendary_Recipe")</f>
        <v>Items.PowerMod1_Legendary_Recipe</v>
      </c>
      <c r="F93" s="63" t="s">
        <v>249</v>
      </c>
    </row>
    <row r="94">
      <c r="A94" s="50" t="s">
        <v>428</v>
      </c>
      <c r="B94" s="51" t="s">
        <v>453</v>
      </c>
      <c r="C94" s="52" t="s">
        <v>559</v>
      </c>
      <c r="D94" s="62" t="s">
        <v>503</v>
      </c>
      <c r="E94" s="44" t="str">
        <f>IFERROR(__xludf.DUMMYFUNCTION("REGEXEXTRACT(C94, """"""([^""""]+)"""""")"),"Items.PowerMod2_Legendary_Recipe")</f>
        <v>Items.PowerMod2_Legendary_Recipe</v>
      </c>
      <c r="F94" s="63" t="s">
        <v>249</v>
      </c>
    </row>
    <row r="95">
      <c r="A95" s="50" t="s">
        <v>428</v>
      </c>
      <c r="B95" s="51" t="s">
        <v>453</v>
      </c>
      <c r="C95" s="52" t="s">
        <v>560</v>
      </c>
      <c r="D95" s="62" t="s">
        <v>457</v>
      </c>
      <c r="E95" s="44" t="str">
        <f>IFERROR(__xludf.DUMMYFUNCTION("REGEXEXTRACT(C95, """"""([^""""]+)"""""")"),"Items.PowerMod3_Legendary_Recipe")</f>
        <v>Items.PowerMod3_Legendary_Recipe</v>
      </c>
      <c r="F95" s="63" t="s">
        <v>249</v>
      </c>
    </row>
    <row r="96">
      <c r="A96" s="50" t="s">
        <v>428</v>
      </c>
      <c r="B96" s="51" t="s">
        <v>458</v>
      </c>
      <c r="C96" s="52" t="s">
        <v>561</v>
      </c>
      <c r="D96" s="62" t="s">
        <v>460</v>
      </c>
      <c r="E96" s="44" t="str">
        <f>IFERROR(__xludf.DUMMYFUNCTION("REGEXEXTRACT(C96, """"""([^""""]+)"""""")"),"Items.PRSRMod1_Legendary_Recipe")</f>
        <v>Items.PRSRMod1_Legendary_Recipe</v>
      </c>
      <c r="F96" s="63" t="s">
        <v>249</v>
      </c>
    </row>
    <row r="97">
      <c r="A97" s="50" t="s">
        <v>428</v>
      </c>
      <c r="B97" s="51" t="s">
        <v>458</v>
      </c>
      <c r="C97" s="52" t="s">
        <v>562</v>
      </c>
      <c r="D97" s="62" t="s">
        <v>462</v>
      </c>
      <c r="E97" s="44" t="str">
        <f>IFERROR(__xludf.DUMMYFUNCTION("REGEXEXTRACT(C97, """"""([^""""]+)"""""")"),"Items.PRSRMod2_Legendary_Recipe")</f>
        <v>Items.PRSRMod2_Legendary_Recipe</v>
      </c>
      <c r="F97" s="63" t="s">
        <v>249</v>
      </c>
    </row>
    <row r="98">
      <c r="A98" s="50" t="s">
        <v>428</v>
      </c>
      <c r="B98" s="51" t="s">
        <v>458</v>
      </c>
      <c r="C98" s="52" t="s">
        <v>563</v>
      </c>
      <c r="D98" s="62" t="s">
        <v>464</v>
      </c>
      <c r="E98" s="44" t="str">
        <f>IFERROR(__xludf.DUMMYFUNCTION("REGEXEXTRACT(C98, """"""([^""""]+)"""""")"),"Items.PRSRMod3_Legendary_Recipe")</f>
        <v>Items.PRSRMod3_Legendary_Recipe</v>
      </c>
      <c r="F98" s="63" t="s">
        <v>249</v>
      </c>
    </row>
    <row r="99">
      <c r="A99" s="50" t="s">
        <v>428</v>
      </c>
      <c r="B99" s="51" t="s">
        <v>465</v>
      </c>
      <c r="C99" s="52" t="s">
        <v>564</v>
      </c>
      <c r="D99" s="62" t="s">
        <v>565</v>
      </c>
      <c r="E99" s="44" t="str">
        <f>IFERROR(__xludf.DUMMYFUNCTION("REGEXEXTRACT(C99, """"""([^""""]+)"""""")"),"Items.RangedMod1_Legendary_Recipe")</f>
        <v>Items.RangedMod1_Legendary_Recipe</v>
      </c>
      <c r="F99" s="63" t="s">
        <v>249</v>
      </c>
    </row>
    <row r="100">
      <c r="A100" s="50" t="s">
        <v>428</v>
      </c>
      <c r="B100" s="51" t="s">
        <v>465</v>
      </c>
      <c r="C100" s="52" t="s">
        <v>566</v>
      </c>
      <c r="D100" s="62" t="s">
        <v>467</v>
      </c>
      <c r="E100" s="44" t="str">
        <f>IFERROR(__xludf.DUMMYFUNCTION("REGEXEXTRACT(C100, """"""([^""""]+)"""""")"),"Items.RangedMod2_Legendary_Recipe")</f>
        <v>Items.RangedMod2_Legendary_Recipe</v>
      </c>
      <c r="F100" s="63" t="s">
        <v>249</v>
      </c>
    </row>
    <row r="101">
      <c r="A101" s="64" t="s">
        <v>428</v>
      </c>
      <c r="B101" s="65" t="s">
        <v>465</v>
      </c>
      <c r="C101" s="66" t="s">
        <v>567</v>
      </c>
      <c r="D101" s="67" t="s">
        <v>469</v>
      </c>
      <c r="E101" s="44" t="str">
        <f>IFERROR(__xludf.DUMMYFUNCTION("REGEXEXTRACT(C101, """"""([^""""]+)"""""")"),"Items.RangedMod3_Legendary_Recipe")</f>
        <v>Items.RangedMod3_Legendary_Recipe</v>
      </c>
      <c r="F101" s="68" t="s">
        <v>249</v>
      </c>
    </row>
    <row r="102">
      <c r="A102" s="50" t="s">
        <v>428</v>
      </c>
      <c r="B102" s="51" t="s">
        <v>14</v>
      </c>
      <c r="C102" s="52" t="s">
        <v>568</v>
      </c>
      <c r="D102" s="62" t="s">
        <v>471</v>
      </c>
      <c r="E102" s="44" t="str">
        <f>IFERROR(__xludf.DUMMYFUNCTION("REGEXEXTRACT(C102, """"""([^""""]+)"""""")"),"Items.ShotgunMod1_Legendary_Recipe")</f>
        <v>Items.ShotgunMod1_Legendary_Recipe</v>
      </c>
      <c r="F102" s="63" t="s">
        <v>249</v>
      </c>
    </row>
    <row r="103">
      <c r="A103" s="50" t="s">
        <v>428</v>
      </c>
      <c r="B103" s="51" t="s">
        <v>14</v>
      </c>
      <c r="C103" s="52" t="s">
        <v>569</v>
      </c>
      <c r="D103" s="62" t="s">
        <v>473</v>
      </c>
      <c r="E103" s="44" t="str">
        <f>IFERROR(__xludf.DUMMYFUNCTION("REGEXEXTRACT(C103, """"""([^""""]+)"""""")"),"Items.ShotgunMod3_Legendary_Recipe")</f>
        <v>Items.ShotgunMod3_Legendary_Recipe</v>
      </c>
      <c r="F103" s="63" t="s">
        <v>249</v>
      </c>
    </row>
    <row r="104">
      <c r="A104" s="50" t="s">
        <v>428</v>
      </c>
      <c r="B104" s="51" t="s">
        <v>474</v>
      </c>
      <c r="C104" s="52" t="s">
        <v>570</v>
      </c>
      <c r="D104" s="62" t="s">
        <v>476</v>
      </c>
      <c r="E104" s="44" t="str">
        <f>IFERROR(__xludf.DUMMYFUNCTION("REGEXEXTRACT(C104, """"""([^""""]+)"""""")"),"Items.SmartMod1_Legendary_Recipe")</f>
        <v>Items.SmartMod1_Legendary_Recipe</v>
      </c>
      <c r="F104" s="63" t="s">
        <v>249</v>
      </c>
    </row>
    <row r="105">
      <c r="A105" s="50" t="s">
        <v>428</v>
      </c>
      <c r="B105" s="51" t="s">
        <v>474</v>
      </c>
      <c r="C105" s="52" t="s">
        <v>571</v>
      </c>
      <c r="D105" s="62" t="s">
        <v>476</v>
      </c>
      <c r="E105" s="44" t="str">
        <f>IFERROR(__xludf.DUMMYFUNCTION("REGEXEXTRACT(C105, """"""([^""""]+)"""""")"),"Items.SmartMod2_Legendary_Recipe")</f>
        <v>Items.SmartMod2_Legendary_Recipe</v>
      </c>
      <c r="F105" s="63" t="s">
        <v>249</v>
      </c>
    </row>
    <row r="106">
      <c r="A106" s="50" t="s">
        <v>428</v>
      </c>
      <c r="B106" s="51" t="s">
        <v>474</v>
      </c>
      <c r="C106" s="52" t="s">
        <v>572</v>
      </c>
      <c r="D106" s="62" t="s">
        <v>478</v>
      </c>
      <c r="E106" s="44" t="str">
        <f>IFERROR(__xludf.DUMMYFUNCTION("REGEXEXTRACT(C106, """"""([^""""]+)"""""")"),"Items.SmartMod3_Legendary_Recipe")</f>
        <v>Items.SmartMod3_Legendary_Recipe</v>
      </c>
      <c r="F106" s="63" t="s">
        <v>249</v>
      </c>
    </row>
    <row r="107">
      <c r="A107" s="50" t="s">
        <v>428</v>
      </c>
      <c r="B107" s="51" t="s">
        <v>479</v>
      </c>
      <c r="C107" s="52" t="s">
        <v>573</v>
      </c>
      <c r="D107" s="62" t="s">
        <v>481</v>
      </c>
      <c r="E107" s="44" t="str">
        <f>IFERROR(__xludf.DUMMYFUNCTION("REGEXEXTRACT(C107, """"""([^""""]+)"""""")"),"Items.TechMod1_Legendary_Recipe")</f>
        <v>Items.TechMod1_Legendary_Recipe</v>
      </c>
      <c r="F107" s="63" t="s">
        <v>249</v>
      </c>
    </row>
    <row r="108">
      <c r="A108" s="50" t="s">
        <v>428</v>
      </c>
      <c r="B108" s="51" t="s">
        <v>479</v>
      </c>
      <c r="C108" s="52" t="s">
        <v>574</v>
      </c>
      <c r="D108" s="62" t="s">
        <v>483</v>
      </c>
      <c r="E108" s="44" t="str">
        <f>IFERROR(__xludf.DUMMYFUNCTION("REGEXEXTRACT(C108, """"""([^""""]+)"""""")"),"Items.TechMod2_Legendary_Recipe")</f>
        <v>Items.TechMod2_Legendary_Recipe</v>
      </c>
      <c r="F108" s="63" t="s">
        <v>249</v>
      </c>
    </row>
    <row r="109">
      <c r="A109" s="50" t="s">
        <v>428</v>
      </c>
      <c r="B109" s="51" t="s">
        <v>479</v>
      </c>
      <c r="C109" s="52" t="s">
        <v>575</v>
      </c>
      <c r="D109" s="62" t="s">
        <v>485</v>
      </c>
      <c r="E109" s="44" t="str">
        <f>IFERROR(__xludf.DUMMYFUNCTION("REGEXEXTRACT(C109, """"""([^""""]+)"""""")"),"Items.TechMod3_Legendary_Recipe")</f>
        <v>Items.TechMod3_Legendary_Recipe</v>
      </c>
      <c r="F109" s="63" t="s">
        <v>249</v>
      </c>
    </row>
    <row r="110">
      <c r="A110" s="50" t="s">
        <v>428</v>
      </c>
      <c r="B110" s="51" t="s">
        <v>486</v>
      </c>
      <c r="C110" s="52" t="s">
        <v>576</v>
      </c>
      <c r="D110" s="62" t="s">
        <v>488</v>
      </c>
      <c r="E110" s="44" t="str">
        <f>IFERROR(__xludf.DUMMYFUNCTION("REGEXEXTRACT(C110, """"""([^""""]+)"""""")"),"Items.ThrowMod1_Legendary_Recipe")</f>
        <v>Items.ThrowMod1_Legendary_Recipe</v>
      </c>
      <c r="F110" s="63" t="s">
        <v>249</v>
      </c>
    </row>
    <row r="111">
      <c r="A111" s="50" t="s">
        <v>428</v>
      </c>
      <c r="B111" s="51" t="s">
        <v>486</v>
      </c>
      <c r="C111" s="52" t="s">
        <v>577</v>
      </c>
      <c r="D111" s="62" t="s">
        <v>546</v>
      </c>
      <c r="E111" s="44" t="str">
        <f>IFERROR(__xludf.DUMMYFUNCTION("REGEXEXTRACT(C111, """"""([^""""]+)"""""")"),"Items.ThrowMod2_Legendary_Recipe")</f>
        <v>Items.ThrowMod2_Legendary_Recipe</v>
      </c>
      <c r="F111" s="63" t="s">
        <v>249</v>
      </c>
    </row>
    <row r="112">
      <c r="A112" s="50" t="s">
        <v>428</v>
      </c>
      <c r="B112" s="51" t="s">
        <v>486</v>
      </c>
      <c r="C112" s="52" t="s">
        <v>578</v>
      </c>
      <c r="D112" s="62" t="s">
        <v>490</v>
      </c>
      <c r="E112" s="44" t="str">
        <f>IFERROR(__xludf.DUMMYFUNCTION("REGEXEXTRACT(C112, """"""([^""""]+)"""""")"),"Items.ThrowMod3_Legendary_Recipe")</f>
        <v>Items.ThrowMod3_Legendary_Recipe</v>
      </c>
      <c r="F112" s="63" t="s">
        <v>249</v>
      </c>
    </row>
    <row r="113">
      <c r="A113" s="41"/>
      <c r="B113" s="41"/>
      <c r="C113" s="42"/>
      <c r="D113" s="41"/>
      <c r="E113" s="44" t="str">
        <f>IFERROR(__xludf.DUMMYFUNCTION("REGEXEXTRACT(C113, """"""([^""""]+)"""""")"),"#N/A")</f>
        <v>#N/A</v>
      </c>
      <c r="F113" s="44"/>
    </row>
    <row r="114">
      <c r="A114" s="41"/>
      <c r="B114" s="41"/>
      <c r="C114" s="42"/>
      <c r="D114" s="41"/>
      <c r="E114" s="44" t="str">
        <f>IFERROR(__xludf.DUMMYFUNCTION("REGEXEXTRACT(C114, """"""([^""""]+)"""""")"),"#N/A")</f>
        <v>#N/A</v>
      </c>
      <c r="F114" s="44"/>
    </row>
    <row r="115">
      <c r="A115" s="41"/>
      <c r="B115" s="41"/>
      <c r="C115" s="42"/>
      <c r="D115" s="41"/>
      <c r="E115" s="44" t="str">
        <f>IFERROR(__xludf.DUMMYFUNCTION("REGEXEXTRACT(C115, """"""([^""""]+)"""""")"),"#N/A")</f>
        <v>#N/A</v>
      </c>
      <c r="F115" s="44"/>
    </row>
    <row r="116">
      <c r="A116" s="41"/>
      <c r="B116" s="41"/>
      <c r="C116" s="42"/>
      <c r="D116" s="41"/>
      <c r="E116" s="44" t="str">
        <f>IFERROR(__xludf.DUMMYFUNCTION("REGEXEXTRACT(C116, """"""([^""""]+)"""""")"),"#N/A")</f>
        <v>#N/A</v>
      </c>
      <c r="F116" s="44"/>
    </row>
    <row r="117">
      <c r="A117" s="41"/>
      <c r="B117" s="41"/>
      <c r="C117" s="42"/>
      <c r="D117" s="41"/>
      <c r="E117" s="44" t="str">
        <f>IFERROR(__xludf.DUMMYFUNCTION("REGEXEXTRACT(C117, """"""([^""""]+)"""""")"),"#N/A")</f>
        <v>#N/A</v>
      </c>
      <c r="F117" s="44"/>
    </row>
    <row r="118">
      <c r="A118" s="41"/>
      <c r="B118" s="41"/>
      <c r="C118" s="42"/>
      <c r="D118" s="41"/>
      <c r="E118" s="44" t="str">
        <f>IFERROR(__xludf.DUMMYFUNCTION("REGEXEXTRACT(C118, """"""([^""""]+)"""""")"),"#N/A")</f>
        <v>#N/A</v>
      </c>
      <c r="F118" s="44"/>
    </row>
    <row r="119">
      <c r="A119" s="41"/>
      <c r="B119" s="41"/>
      <c r="C119" s="42"/>
      <c r="D119" s="41"/>
      <c r="E119" s="44" t="str">
        <f>IFERROR(__xludf.DUMMYFUNCTION("REGEXEXTRACT(C119, """"""([^""""]+)"""""")"),"#N/A")</f>
        <v>#N/A</v>
      </c>
      <c r="F119" s="44"/>
    </row>
    <row r="120">
      <c r="A120" s="41"/>
      <c r="B120" s="41"/>
      <c r="C120" s="42"/>
      <c r="D120" s="41"/>
      <c r="E120" s="44" t="str">
        <f>IFERROR(__xludf.DUMMYFUNCTION("REGEXEXTRACT(C120, """"""([^""""]+)"""""")"),"#N/A")</f>
        <v>#N/A</v>
      </c>
      <c r="F120" s="44"/>
    </row>
    <row r="121">
      <c r="A121" s="41"/>
      <c r="B121" s="41"/>
      <c r="C121" s="42"/>
      <c r="D121" s="41"/>
      <c r="E121" s="44" t="str">
        <f>IFERROR(__xludf.DUMMYFUNCTION("REGEXEXTRACT(C121, """"""([^""""]+)"""""")"),"#N/A")</f>
        <v>#N/A</v>
      </c>
      <c r="F121" s="44"/>
    </row>
    <row r="122">
      <c r="A122" s="41"/>
      <c r="B122" s="41"/>
      <c r="C122" s="42"/>
      <c r="D122" s="41"/>
      <c r="E122" s="44" t="str">
        <f>IFERROR(__xludf.DUMMYFUNCTION("REGEXEXTRACT(C122, """"""([^""""]+)"""""")"),"#N/A")</f>
        <v>#N/A</v>
      </c>
      <c r="F122" s="44"/>
    </row>
    <row r="123">
      <c r="A123" s="41"/>
      <c r="B123" s="41"/>
      <c r="C123" s="42"/>
      <c r="D123" s="41"/>
      <c r="E123" s="44" t="str">
        <f>IFERROR(__xludf.DUMMYFUNCTION("REGEXEXTRACT(C123, """"""([^""""]+)"""""")"),"#N/A")</f>
        <v>#N/A</v>
      </c>
      <c r="F123" s="44"/>
    </row>
    <row r="124">
      <c r="A124" s="41"/>
      <c r="B124" s="41"/>
      <c r="C124" s="42"/>
      <c r="D124" s="41"/>
      <c r="E124" s="44" t="str">
        <f>IFERROR(__xludf.DUMMYFUNCTION("REGEXEXTRACT(C124, """"""([^""""]+)"""""")"),"#N/A")</f>
        <v>#N/A</v>
      </c>
      <c r="F124" s="44"/>
    </row>
    <row r="125">
      <c r="A125" s="41"/>
      <c r="B125" s="41"/>
      <c r="C125" s="42"/>
      <c r="D125" s="41"/>
      <c r="E125" s="44" t="str">
        <f>IFERROR(__xludf.DUMMYFUNCTION("REGEXEXTRACT(C125, """"""([^""""]+)"""""")"),"#N/A")</f>
        <v>#N/A</v>
      </c>
      <c r="F125" s="44"/>
    </row>
    <row r="126">
      <c r="A126" s="41"/>
      <c r="B126" s="41"/>
      <c r="C126" s="42"/>
      <c r="D126" s="41"/>
      <c r="E126" s="44" t="str">
        <f>IFERROR(__xludf.DUMMYFUNCTION("REGEXEXTRACT(C126, """"""([^""""]+)"""""")"),"#N/A")</f>
        <v>#N/A</v>
      </c>
      <c r="F126" s="44"/>
    </row>
    <row r="127">
      <c r="A127" s="41"/>
      <c r="B127" s="41"/>
      <c r="C127" s="42"/>
      <c r="D127" s="41"/>
      <c r="E127" s="44" t="str">
        <f>IFERROR(__xludf.DUMMYFUNCTION("REGEXEXTRACT(C127, """"""([^""""]+)"""""")"),"#N/A")</f>
        <v>#N/A</v>
      </c>
      <c r="F127" s="44"/>
    </row>
    <row r="128">
      <c r="A128" s="41"/>
      <c r="B128" s="41"/>
      <c r="C128" s="42"/>
      <c r="D128" s="41"/>
      <c r="E128" s="44" t="str">
        <f>IFERROR(__xludf.DUMMYFUNCTION("REGEXEXTRACT(C128, """"""([^""""]+)"""""")"),"#N/A")</f>
        <v>#N/A</v>
      </c>
      <c r="F128" s="44"/>
    </row>
    <row r="129">
      <c r="A129" s="41"/>
      <c r="B129" s="41"/>
      <c r="C129" s="42"/>
      <c r="D129" s="41"/>
      <c r="E129" s="44" t="str">
        <f>IFERROR(__xludf.DUMMYFUNCTION("REGEXEXTRACT(C129, """"""([^""""]+)"""""")"),"#N/A")</f>
        <v>#N/A</v>
      </c>
      <c r="F129" s="44"/>
    </row>
    <row r="130">
      <c r="A130" s="41"/>
      <c r="B130" s="41"/>
      <c r="C130" s="42"/>
      <c r="D130" s="41"/>
      <c r="E130" s="44" t="str">
        <f>IFERROR(__xludf.DUMMYFUNCTION("REGEXEXTRACT(C130, """"""([^""""]+)"""""")"),"#N/A")</f>
        <v>#N/A</v>
      </c>
      <c r="F130" s="44"/>
    </row>
    <row r="131">
      <c r="A131" s="41"/>
      <c r="B131" s="41"/>
      <c r="C131" s="42"/>
      <c r="D131" s="41"/>
      <c r="E131" s="44" t="str">
        <f>IFERROR(__xludf.DUMMYFUNCTION("REGEXEXTRACT(C131, """"""([^""""]+)"""""")"),"#N/A")</f>
        <v>#N/A</v>
      </c>
      <c r="F131" s="44"/>
    </row>
    <row r="132">
      <c r="A132" s="41"/>
      <c r="B132" s="41"/>
      <c r="C132" s="42"/>
      <c r="D132" s="41"/>
      <c r="E132" s="44" t="str">
        <f>IFERROR(__xludf.DUMMYFUNCTION("REGEXEXTRACT(C132, """"""([^""""]+)"""""")"),"#N/A")</f>
        <v>#N/A</v>
      </c>
      <c r="F132" s="44"/>
    </row>
    <row r="133">
      <c r="A133" s="41"/>
      <c r="B133" s="41"/>
      <c r="C133" s="42"/>
      <c r="D133" s="41"/>
      <c r="E133" s="44" t="str">
        <f>IFERROR(__xludf.DUMMYFUNCTION("REGEXEXTRACT(C133, """"""([^""""]+)"""""")"),"#N/A")</f>
        <v>#N/A</v>
      </c>
      <c r="F133" s="44"/>
    </row>
    <row r="134">
      <c r="A134" s="41"/>
      <c r="B134" s="41"/>
      <c r="C134" s="42"/>
      <c r="D134" s="41"/>
      <c r="E134" s="44" t="str">
        <f>IFERROR(__xludf.DUMMYFUNCTION("REGEXEXTRACT(C134, """"""([^""""]+)"""""")"),"#N/A")</f>
        <v>#N/A</v>
      </c>
      <c r="F134" s="44"/>
    </row>
    <row r="135">
      <c r="A135" s="41"/>
      <c r="B135" s="41"/>
      <c r="C135" s="42"/>
      <c r="D135" s="41"/>
      <c r="E135" s="44" t="str">
        <f>IFERROR(__xludf.DUMMYFUNCTION("REGEXEXTRACT(C135, """"""([^""""]+)"""""")"),"#N/A")</f>
        <v>#N/A</v>
      </c>
      <c r="F135" s="44"/>
    </row>
    <row r="136">
      <c r="A136" s="41"/>
      <c r="B136" s="41"/>
      <c r="C136" s="42"/>
      <c r="D136" s="41"/>
      <c r="E136" s="44" t="str">
        <f>IFERROR(__xludf.DUMMYFUNCTION("REGEXEXTRACT(C136, """"""([^""""]+)"""""")"),"#N/A")</f>
        <v>#N/A</v>
      </c>
      <c r="F136" s="44"/>
    </row>
    <row r="137">
      <c r="A137" s="41"/>
      <c r="B137" s="41"/>
      <c r="C137" s="42"/>
      <c r="D137" s="41"/>
      <c r="E137" s="44" t="str">
        <f>IFERROR(__xludf.DUMMYFUNCTION("REGEXEXTRACT(C137, """"""([^""""]+)"""""")"),"#N/A")</f>
        <v>#N/A</v>
      </c>
      <c r="F137" s="44"/>
    </row>
    <row r="138">
      <c r="A138" s="41"/>
      <c r="B138" s="41"/>
      <c r="C138" s="42"/>
      <c r="D138" s="41"/>
      <c r="E138" s="44" t="str">
        <f>IFERROR(__xludf.DUMMYFUNCTION("REGEXEXTRACT(C138, """"""([^""""]+)"""""")"),"#N/A")</f>
        <v>#N/A</v>
      </c>
      <c r="F138" s="44"/>
    </row>
    <row r="139">
      <c r="A139" s="41"/>
      <c r="B139" s="41"/>
      <c r="C139" s="42"/>
      <c r="D139" s="41"/>
      <c r="E139" s="44" t="str">
        <f>IFERROR(__xludf.DUMMYFUNCTION("REGEXEXTRACT(C139, """"""([^""""]+)"""""")"),"#N/A")</f>
        <v>#N/A</v>
      </c>
      <c r="F139" s="44"/>
    </row>
    <row r="140">
      <c r="A140" s="41"/>
      <c r="B140" s="41"/>
      <c r="C140" s="42"/>
      <c r="D140" s="41"/>
      <c r="E140" s="44" t="str">
        <f>IFERROR(__xludf.DUMMYFUNCTION("REGEXEXTRACT(C140, """"""([^""""]+)"""""")"),"#N/A")</f>
        <v>#N/A</v>
      </c>
      <c r="F140" s="44"/>
    </row>
    <row r="141">
      <c r="A141" s="41"/>
      <c r="B141" s="41"/>
      <c r="C141" s="42"/>
      <c r="D141" s="41"/>
      <c r="E141" s="44" t="str">
        <f>IFERROR(__xludf.DUMMYFUNCTION("REGEXEXTRACT(C141, """"""([^""""]+)"""""")"),"#N/A")</f>
        <v>#N/A</v>
      </c>
      <c r="F141" s="44"/>
    </row>
    <row r="142">
      <c r="A142" s="41"/>
      <c r="B142" s="41"/>
      <c r="C142" s="42"/>
      <c r="D142" s="41"/>
      <c r="E142" s="44" t="str">
        <f>IFERROR(__xludf.DUMMYFUNCTION("REGEXEXTRACT(C142, """"""([^""""]+)"""""")"),"#N/A")</f>
        <v>#N/A</v>
      </c>
      <c r="F142" s="44"/>
    </row>
    <row r="143">
      <c r="A143" s="41"/>
      <c r="B143" s="41"/>
      <c r="C143" s="42"/>
      <c r="D143" s="41"/>
      <c r="E143" s="44" t="str">
        <f>IFERROR(__xludf.DUMMYFUNCTION("REGEXEXTRACT(C143, """"""([^""""]+)"""""")"),"#N/A")</f>
        <v>#N/A</v>
      </c>
      <c r="F143" s="44"/>
    </row>
    <row r="144">
      <c r="A144" s="41"/>
      <c r="B144" s="41"/>
      <c r="C144" s="42"/>
      <c r="D144" s="41"/>
      <c r="E144" s="44" t="str">
        <f>IFERROR(__xludf.DUMMYFUNCTION("REGEXEXTRACT(C144, """"""([^""""]+)"""""")"),"#N/A")</f>
        <v>#N/A</v>
      </c>
      <c r="F144" s="44"/>
    </row>
    <row r="145">
      <c r="A145" s="41"/>
      <c r="B145" s="41"/>
      <c r="C145" s="42"/>
      <c r="D145" s="41"/>
      <c r="E145" s="44" t="str">
        <f>IFERROR(__xludf.DUMMYFUNCTION("REGEXEXTRACT(C145, """"""([^""""]+)"""""")"),"#N/A")</f>
        <v>#N/A</v>
      </c>
      <c r="F145" s="44"/>
    </row>
    <row r="146">
      <c r="A146" s="41"/>
      <c r="B146" s="41"/>
      <c r="C146" s="42"/>
      <c r="D146" s="41"/>
      <c r="E146" s="44" t="str">
        <f>IFERROR(__xludf.DUMMYFUNCTION("REGEXEXTRACT(C146, """"""([^""""]+)"""""")"),"#N/A")</f>
        <v>#N/A</v>
      </c>
      <c r="F146" s="44"/>
    </row>
    <row r="147">
      <c r="A147" s="41"/>
      <c r="B147" s="41"/>
      <c r="C147" s="42"/>
      <c r="D147" s="41"/>
      <c r="E147" s="44" t="str">
        <f>IFERROR(__xludf.DUMMYFUNCTION("REGEXEXTRACT(C147, """"""([^""""]+)"""""")"),"#N/A")</f>
        <v>#N/A</v>
      </c>
      <c r="F147" s="44"/>
    </row>
    <row r="148">
      <c r="A148" s="41"/>
      <c r="B148" s="41"/>
      <c r="C148" s="42"/>
      <c r="D148" s="41"/>
      <c r="E148" s="44" t="str">
        <f>IFERROR(__xludf.DUMMYFUNCTION("REGEXEXTRACT(C148, """"""([^""""]+)"""""")"),"#N/A")</f>
        <v>#N/A</v>
      </c>
      <c r="F148" s="44"/>
    </row>
    <row r="149">
      <c r="A149" s="41"/>
      <c r="B149" s="41"/>
      <c r="C149" s="42"/>
      <c r="D149" s="41"/>
      <c r="E149" s="44" t="str">
        <f>IFERROR(__xludf.DUMMYFUNCTION("REGEXEXTRACT(C149, """"""([^""""]+)"""""")"),"#N/A")</f>
        <v>#N/A</v>
      </c>
      <c r="F149" s="44"/>
    </row>
    <row r="150">
      <c r="A150" s="41"/>
      <c r="B150" s="41"/>
      <c r="C150" s="42"/>
      <c r="D150" s="41"/>
      <c r="E150" s="44" t="str">
        <f>IFERROR(__xludf.DUMMYFUNCTION("REGEXEXTRACT(C150, """"""([^""""]+)"""""")"),"#N/A")</f>
        <v>#N/A</v>
      </c>
      <c r="F150" s="44"/>
    </row>
    <row r="151">
      <c r="A151" s="41"/>
      <c r="B151" s="41"/>
      <c r="C151" s="42"/>
      <c r="D151" s="41"/>
      <c r="E151" s="44" t="str">
        <f>IFERROR(__xludf.DUMMYFUNCTION("REGEXEXTRACT(C151, """"""([^""""]+)"""""")"),"#N/A")</f>
        <v>#N/A</v>
      </c>
      <c r="F151" s="44"/>
    </row>
    <row r="152">
      <c r="A152" s="41"/>
      <c r="B152" s="41"/>
      <c r="C152" s="42"/>
      <c r="D152" s="41"/>
      <c r="E152" s="44" t="str">
        <f>IFERROR(__xludf.DUMMYFUNCTION("REGEXEXTRACT(C152, """"""([^""""]+)"""""")"),"#N/A")</f>
        <v>#N/A</v>
      </c>
      <c r="F152" s="44"/>
    </row>
    <row r="153">
      <c r="A153" s="41"/>
      <c r="B153" s="41"/>
      <c r="C153" s="42"/>
      <c r="D153" s="41"/>
      <c r="E153" s="44" t="str">
        <f>IFERROR(__xludf.DUMMYFUNCTION("REGEXEXTRACT(C153, """"""([^""""]+)"""""")"),"#N/A")</f>
        <v>#N/A</v>
      </c>
      <c r="F153" s="44"/>
    </row>
    <row r="154">
      <c r="A154" s="41"/>
      <c r="B154" s="41"/>
      <c r="C154" s="42"/>
      <c r="D154" s="41"/>
      <c r="E154" s="44" t="str">
        <f>IFERROR(__xludf.DUMMYFUNCTION("REGEXEXTRACT(C154, """"""([^""""]+)"""""")"),"#N/A")</f>
        <v>#N/A</v>
      </c>
      <c r="F154" s="44"/>
    </row>
    <row r="155">
      <c r="A155" s="41"/>
      <c r="B155" s="41"/>
      <c r="C155" s="42"/>
      <c r="D155" s="41"/>
      <c r="E155" s="44" t="str">
        <f>IFERROR(__xludf.DUMMYFUNCTION("REGEXEXTRACT(C155, """"""([^""""]+)"""""")"),"#N/A")</f>
        <v>#N/A</v>
      </c>
      <c r="F155" s="44"/>
    </row>
    <row r="156">
      <c r="A156" s="41"/>
      <c r="B156" s="41"/>
      <c r="C156" s="42"/>
      <c r="D156" s="41"/>
      <c r="E156" s="44" t="str">
        <f>IFERROR(__xludf.DUMMYFUNCTION("REGEXEXTRACT(C156, """"""([^""""]+)"""""")"),"#N/A")</f>
        <v>#N/A</v>
      </c>
      <c r="F156" s="44"/>
    </row>
    <row r="157">
      <c r="A157" s="41"/>
      <c r="B157" s="41"/>
      <c r="C157" s="42"/>
      <c r="D157" s="41"/>
      <c r="E157" s="44" t="str">
        <f>IFERROR(__xludf.DUMMYFUNCTION("REGEXEXTRACT(C157, """"""([^""""]+)"""""")"),"#N/A")</f>
        <v>#N/A</v>
      </c>
      <c r="F157" s="44"/>
    </row>
    <row r="158">
      <c r="A158" s="41"/>
      <c r="B158" s="41"/>
      <c r="C158" s="42"/>
      <c r="D158" s="41"/>
      <c r="E158" s="44" t="str">
        <f>IFERROR(__xludf.DUMMYFUNCTION("REGEXEXTRACT(C158, """"""([^""""]+)"""""")"),"#N/A")</f>
        <v>#N/A</v>
      </c>
      <c r="F158" s="44"/>
    </row>
    <row r="159">
      <c r="A159" s="41"/>
      <c r="B159" s="41"/>
      <c r="C159" s="42"/>
      <c r="D159" s="41"/>
      <c r="E159" s="44" t="str">
        <f>IFERROR(__xludf.DUMMYFUNCTION("REGEXEXTRACT(C159, """"""([^""""]+)"""""")"),"#N/A")</f>
        <v>#N/A</v>
      </c>
      <c r="F159" s="44"/>
    </row>
    <row r="160">
      <c r="A160" s="41"/>
      <c r="B160" s="41"/>
      <c r="C160" s="42"/>
      <c r="D160" s="41"/>
      <c r="E160" s="44" t="str">
        <f>IFERROR(__xludf.DUMMYFUNCTION("REGEXEXTRACT(C160, """"""([^""""]+)"""""")"),"#N/A")</f>
        <v>#N/A</v>
      </c>
      <c r="F160" s="44"/>
    </row>
    <row r="161">
      <c r="A161" s="41"/>
      <c r="B161" s="41"/>
      <c r="C161" s="42"/>
      <c r="D161" s="41"/>
      <c r="E161" s="44" t="str">
        <f>IFERROR(__xludf.DUMMYFUNCTION("REGEXEXTRACT(C161, """"""([^""""]+)"""""")"),"#N/A")</f>
        <v>#N/A</v>
      </c>
      <c r="F161" s="44"/>
    </row>
    <row r="162">
      <c r="A162" s="41"/>
      <c r="B162" s="41"/>
      <c r="C162" s="42"/>
      <c r="D162" s="41"/>
      <c r="E162" s="44" t="str">
        <f>IFERROR(__xludf.DUMMYFUNCTION("REGEXEXTRACT(C162, """"""([^""""]+)"""""")"),"#N/A")</f>
        <v>#N/A</v>
      </c>
      <c r="F162" s="44"/>
    </row>
    <row r="163">
      <c r="A163" s="41"/>
      <c r="B163" s="41"/>
      <c r="C163" s="42"/>
      <c r="D163" s="41"/>
      <c r="E163" s="44" t="str">
        <f>IFERROR(__xludf.DUMMYFUNCTION("REGEXEXTRACT(C163, """"""([^""""]+)"""""")"),"#N/A")</f>
        <v>#N/A</v>
      </c>
      <c r="F163" s="44"/>
    </row>
    <row r="164">
      <c r="A164" s="41"/>
      <c r="B164" s="41"/>
      <c r="C164" s="42"/>
      <c r="D164" s="41"/>
      <c r="E164" s="44" t="str">
        <f>IFERROR(__xludf.DUMMYFUNCTION("REGEXEXTRACT(C164, """"""([^""""]+)"""""")"),"#N/A")</f>
        <v>#N/A</v>
      </c>
      <c r="F164" s="44"/>
    </row>
    <row r="165">
      <c r="A165" s="41"/>
      <c r="B165" s="41"/>
      <c r="C165" s="42"/>
      <c r="D165" s="41"/>
      <c r="E165" s="44" t="str">
        <f>IFERROR(__xludf.DUMMYFUNCTION("REGEXEXTRACT(C165, """"""([^""""]+)"""""")"),"#N/A")</f>
        <v>#N/A</v>
      </c>
      <c r="F165" s="44"/>
    </row>
    <row r="166">
      <c r="A166" s="41"/>
      <c r="B166" s="41"/>
      <c r="C166" s="42"/>
      <c r="D166" s="41"/>
      <c r="E166" s="44" t="str">
        <f>IFERROR(__xludf.DUMMYFUNCTION("REGEXEXTRACT(C166, """"""([^""""]+)"""""")"),"#N/A")</f>
        <v>#N/A</v>
      </c>
      <c r="F166" s="44"/>
    </row>
    <row r="167">
      <c r="A167" s="41"/>
      <c r="B167" s="41"/>
      <c r="C167" s="42"/>
      <c r="D167" s="41"/>
      <c r="E167" s="44" t="str">
        <f>IFERROR(__xludf.DUMMYFUNCTION("REGEXEXTRACT(C167, """"""([^""""]+)"""""")"),"#N/A")</f>
        <v>#N/A</v>
      </c>
      <c r="F167" s="44"/>
    </row>
    <row r="168">
      <c r="A168" s="41"/>
      <c r="B168" s="41"/>
      <c r="C168" s="42"/>
      <c r="D168" s="41"/>
      <c r="E168" s="44" t="str">
        <f>IFERROR(__xludf.DUMMYFUNCTION("REGEXEXTRACT(C168, """"""([^""""]+)"""""")"),"#N/A")</f>
        <v>#N/A</v>
      </c>
      <c r="F168" s="44"/>
    </row>
    <row r="169">
      <c r="A169" s="41"/>
      <c r="B169" s="41"/>
      <c r="C169" s="42"/>
      <c r="D169" s="41"/>
      <c r="E169" s="44" t="str">
        <f>IFERROR(__xludf.DUMMYFUNCTION("REGEXEXTRACT(C169, """"""([^""""]+)"""""")"),"#N/A")</f>
        <v>#N/A</v>
      </c>
      <c r="F169" s="44"/>
    </row>
    <row r="170">
      <c r="A170" s="41"/>
      <c r="B170" s="41"/>
      <c r="C170" s="42"/>
      <c r="D170" s="41"/>
      <c r="E170" s="44" t="str">
        <f>IFERROR(__xludf.DUMMYFUNCTION("REGEXEXTRACT(C170, """"""([^""""]+)"""""")"),"#N/A")</f>
        <v>#N/A</v>
      </c>
      <c r="F170" s="44"/>
    </row>
    <row r="171">
      <c r="A171" s="41"/>
      <c r="B171" s="41"/>
      <c r="C171" s="42"/>
      <c r="D171" s="41"/>
      <c r="E171" s="44" t="str">
        <f>IFERROR(__xludf.DUMMYFUNCTION("REGEXEXTRACT(C171, """"""([^""""]+)"""""")"),"#N/A")</f>
        <v>#N/A</v>
      </c>
      <c r="F171" s="44"/>
    </row>
    <row r="172">
      <c r="A172" s="41"/>
      <c r="B172" s="41"/>
      <c r="C172" s="42"/>
      <c r="D172" s="41"/>
      <c r="E172" s="44" t="str">
        <f>IFERROR(__xludf.DUMMYFUNCTION("REGEXEXTRACT(C172, """"""([^""""]+)"""""")"),"#N/A")</f>
        <v>#N/A</v>
      </c>
      <c r="F172" s="44"/>
    </row>
    <row r="173">
      <c r="A173" s="41"/>
      <c r="B173" s="41"/>
      <c r="C173" s="42"/>
      <c r="D173" s="41"/>
      <c r="E173" s="44" t="str">
        <f>IFERROR(__xludf.DUMMYFUNCTION("REGEXEXTRACT(C173, """"""([^""""]+)"""""")"),"#N/A")</f>
        <v>#N/A</v>
      </c>
      <c r="F173" s="44"/>
    </row>
    <row r="174">
      <c r="A174" s="41"/>
      <c r="B174" s="41"/>
      <c r="C174" s="42"/>
      <c r="D174" s="41"/>
      <c r="E174" s="44" t="str">
        <f>IFERROR(__xludf.DUMMYFUNCTION("REGEXEXTRACT(C174, """"""([^""""]+)"""""")"),"#N/A")</f>
        <v>#N/A</v>
      </c>
      <c r="F174" s="44"/>
    </row>
    <row r="175">
      <c r="A175" s="41"/>
      <c r="B175" s="41"/>
      <c r="C175" s="42"/>
      <c r="D175" s="41"/>
      <c r="E175" s="44" t="str">
        <f>IFERROR(__xludf.DUMMYFUNCTION("REGEXEXTRACT(C175, """"""([^""""]+)"""""")"),"#N/A")</f>
        <v>#N/A</v>
      </c>
      <c r="F175" s="44"/>
    </row>
    <row r="176">
      <c r="A176" s="41"/>
      <c r="B176" s="41"/>
      <c r="C176" s="42"/>
      <c r="D176" s="41"/>
      <c r="E176" s="44" t="str">
        <f>IFERROR(__xludf.DUMMYFUNCTION("REGEXEXTRACT(C176, """"""([^""""]+)"""""")"),"#N/A")</f>
        <v>#N/A</v>
      </c>
      <c r="F176" s="44"/>
    </row>
    <row r="177">
      <c r="A177" s="41"/>
      <c r="B177" s="41"/>
      <c r="C177" s="42"/>
      <c r="D177" s="41"/>
      <c r="E177" s="44" t="str">
        <f>IFERROR(__xludf.DUMMYFUNCTION("REGEXEXTRACT(C177, """"""([^""""]+)"""""")"),"#N/A")</f>
        <v>#N/A</v>
      </c>
      <c r="F177" s="44"/>
    </row>
    <row r="178">
      <c r="A178" s="41"/>
      <c r="B178" s="41"/>
      <c r="C178" s="42"/>
      <c r="D178" s="41"/>
      <c r="E178" s="44" t="str">
        <f>IFERROR(__xludf.DUMMYFUNCTION("REGEXEXTRACT(C178, """"""([^""""]+)"""""")"),"#N/A")</f>
        <v>#N/A</v>
      </c>
      <c r="F178" s="44"/>
    </row>
    <row r="179">
      <c r="A179" s="41"/>
      <c r="B179" s="41"/>
      <c r="C179" s="42"/>
      <c r="D179" s="41"/>
      <c r="E179" s="44" t="str">
        <f>IFERROR(__xludf.DUMMYFUNCTION("REGEXEXTRACT(C179, """"""([^""""]+)"""""")"),"#N/A")</f>
        <v>#N/A</v>
      </c>
      <c r="F179" s="44"/>
    </row>
    <row r="180">
      <c r="A180" s="41"/>
      <c r="B180" s="41"/>
      <c r="C180" s="42"/>
      <c r="D180" s="41"/>
      <c r="E180" s="44" t="str">
        <f>IFERROR(__xludf.DUMMYFUNCTION("REGEXEXTRACT(C180, """"""([^""""]+)"""""")"),"#N/A")</f>
        <v>#N/A</v>
      </c>
      <c r="F180" s="44"/>
    </row>
    <row r="181">
      <c r="A181" s="41"/>
      <c r="B181" s="41"/>
      <c r="C181" s="42"/>
      <c r="D181" s="41"/>
      <c r="E181" s="44" t="str">
        <f>IFERROR(__xludf.DUMMYFUNCTION("REGEXEXTRACT(C181, """"""([^""""]+)"""""")"),"#N/A")</f>
        <v>#N/A</v>
      </c>
      <c r="F181" s="44"/>
    </row>
    <row r="182">
      <c r="A182" s="41"/>
      <c r="B182" s="41"/>
      <c r="C182" s="42"/>
      <c r="D182" s="41"/>
      <c r="E182" s="44" t="str">
        <f>IFERROR(__xludf.DUMMYFUNCTION("REGEXEXTRACT(C182, """"""([^""""]+)"""""")"),"#N/A")</f>
        <v>#N/A</v>
      </c>
      <c r="F182" s="44"/>
    </row>
    <row r="183">
      <c r="A183" s="41"/>
      <c r="B183" s="41"/>
      <c r="C183" s="42"/>
      <c r="D183" s="41"/>
      <c r="E183" s="44" t="str">
        <f>IFERROR(__xludf.DUMMYFUNCTION("REGEXEXTRACT(C183, """"""([^""""]+)"""""")"),"#N/A")</f>
        <v>#N/A</v>
      </c>
      <c r="F183" s="44"/>
    </row>
    <row r="184">
      <c r="A184" s="41"/>
      <c r="B184" s="41"/>
      <c r="C184" s="42"/>
      <c r="D184" s="41"/>
      <c r="E184" s="44" t="str">
        <f>IFERROR(__xludf.DUMMYFUNCTION("REGEXEXTRACT(C184, """"""([^""""]+)"""""")"),"#N/A")</f>
        <v>#N/A</v>
      </c>
      <c r="F184" s="44"/>
    </row>
    <row r="185">
      <c r="A185" s="41"/>
      <c r="B185" s="41"/>
      <c r="C185" s="42"/>
      <c r="D185" s="41"/>
      <c r="E185" s="44" t="str">
        <f>IFERROR(__xludf.DUMMYFUNCTION("REGEXEXTRACT(C185, """"""([^""""]+)"""""")"),"#N/A")</f>
        <v>#N/A</v>
      </c>
      <c r="F185" s="44"/>
    </row>
    <row r="186">
      <c r="A186" s="41"/>
      <c r="B186" s="41"/>
      <c r="C186" s="42"/>
      <c r="D186" s="41"/>
      <c r="E186" s="44" t="str">
        <f>IFERROR(__xludf.DUMMYFUNCTION("REGEXEXTRACT(C186, """"""([^""""]+)"""""")"),"#N/A")</f>
        <v>#N/A</v>
      </c>
      <c r="F186" s="44"/>
    </row>
    <row r="187">
      <c r="A187" s="41"/>
      <c r="B187" s="41"/>
      <c r="C187" s="42"/>
      <c r="D187" s="41"/>
      <c r="E187" s="44" t="str">
        <f>IFERROR(__xludf.DUMMYFUNCTION("REGEXEXTRACT(C187, """"""([^""""]+)"""""")"),"#N/A")</f>
        <v>#N/A</v>
      </c>
      <c r="F187" s="44"/>
    </row>
    <row r="188">
      <c r="A188" s="41"/>
      <c r="B188" s="41"/>
      <c r="C188" s="42"/>
      <c r="D188" s="41"/>
      <c r="E188" s="44" t="str">
        <f>IFERROR(__xludf.DUMMYFUNCTION("REGEXEXTRACT(C188, """"""([^""""]+)"""""")"),"#N/A")</f>
        <v>#N/A</v>
      </c>
      <c r="F188" s="44"/>
    </row>
    <row r="189">
      <c r="A189" s="41"/>
      <c r="B189" s="41"/>
      <c r="C189" s="42"/>
      <c r="D189" s="41"/>
      <c r="E189" s="44" t="str">
        <f>IFERROR(__xludf.DUMMYFUNCTION("REGEXEXTRACT(C189, """"""([^""""]+)"""""")"),"#N/A")</f>
        <v>#N/A</v>
      </c>
      <c r="F189" s="44"/>
    </row>
    <row r="190">
      <c r="A190" s="41"/>
      <c r="B190" s="41"/>
      <c r="C190" s="42"/>
      <c r="D190" s="41"/>
      <c r="E190" s="44" t="str">
        <f>IFERROR(__xludf.DUMMYFUNCTION("REGEXEXTRACT(C190, """"""([^""""]+)"""""")"),"#N/A")</f>
        <v>#N/A</v>
      </c>
      <c r="F190" s="44"/>
    </row>
    <row r="191">
      <c r="A191" s="41"/>
      <c r="B191" s="41"/>
      <c r="C191" s="42"/>
      <c r="D191" s="41"/>
      <c r="E191" s="44" t="str">
        <f>IFERROR(__xludf.DUMMYFUNCTION("REGEXEXTRACT(C191, """"""([^""""]+)"""""")"),"#N/A")</f>
        <v>#N/A</v>
      </c>
      <c r="F191" s="44"/>
    </row>
    <row r="192">
      <c r="A192" s="41"/>
      <c r="B192" s="41"/>
      <c r="C192" s="42"/>
      <c r="D192" s="41"/>
      <c r="E192" s="44" t="str">
        <f>IFERROR(__xludf.DUMMYFUNCTION("REGEXEXTRACT(C192, """"""([^""""]+)"""""")"),"#N/A")</f>
        <v>#N/A</v>
      </c>
      <c r="F192" s="44"/>
    </row>
    <row r="193">
      <c r="A193" s="41"/>
      <c r="B193" s="41"/>
      <c r="C193" s="42"/>
      <c r="D193" s="41"/>
      <c r="E193" s="44" t="str">
        <f>IFERROR(__xludf.DUMMYFUNCTION("REGEXEXTRACT(C193, """"""([^""""]+)"""""")"),"#N/A")</f>
        <v>#N/A</v>
      </c>
      <c r="F193" s="44"/>
    </row>
    <row r="194">
      <c r="A194" s="41"/>
      <c r="B194" s="41"/>
      <c r="C194" s="42"/>
      <c r="D194" s="41"/>
      <c r="E194" s="44" t="str">
        <f>IFERROR(__xludf.DUMMYFUNCTION("REGEXEXTRACT(C194, """"""([^""""]+)"""""")"),"#N/A")</f>
        <v>#N/A</v>
      </c>
      <c r="F194" s="44"/>
    </row>
    <row r="195">
      <c r="A195" s="41"/>
      <c r="B195" s="41"/>
      <c r="C195" s="42"/>
      <c r="D195" s="41"/>
      <c r="E195" s="44" t="str">
        <f>IFERROR(__xludf.DUMMYFUNCTION("REGEXEXTRACT(C195, """"""([^""""]+)"""""")"),"#N/A")</f>
        <v>#N/A</v>
      </c>
      <c r="F195" s="44"/>
    </row>
    <row r="196">
      <c r="A196" s="41"/>
      <c r="B196" s="41"/>
      <c r="C196" s="42"/>
      <c r="D196" s="41"/>
      <c r="E196" s="44" t="str">
        <f>IFERROR(__xludf.DUMMYFUNCTION("REGEXEXTRACT(C196, """"""([^""""]+)"""""")"),"#N/A")</f>
        <v>#N/A</v>
      </c>
      <c r="F196" s="44"/>
    </row>
    <row r="197">
      <c r="A197" s="41"/>
      <c r="B197" s="41"/>
      <c r="C197" s="42"/>
      <c r="D197" s="41"/>
      <c r="E197" s="44" t="str">
        <f>IFERROR(__xludf.DUMMYFUNCTION("REGEXEXTRACT(C197, """"""([^""""]+)"""""")"),"#N/A")</f>
        <v>#N/A</v>
      </c>
      <c r="F197" s="44"/>
    </row>
    <row r="198">
      <c r="A198" s="41"/>
      <c r="B198" s="41"/>
      <c r="C198" s="42"/>
      <c r="D198" s="41"/>
      <c r="E198" s="44" t="str">
        <f>IFERROR(__xludf.DUMMYFUNCTION("REGEXEXTRACT(C198, """"""([^""""]+)"""""")"),"#N/A")</f>
        <v>#N/A</v>
      </c>
      <c r="F198" s="44"/>
    </row>
    <row r="199">
      <c r="A199" s="41"/>
      <c r="B199" s="41"/>
      <c r="C199" s="42"/>
      <c r="D199" s="41"/>
      <c r="E199" s="44" t="str">
        <f>IFERROR(__xludf.DUMMYFUNCTION("REGEXEXTRACT(C199, """"""([^""""]+)"""""")"),"#N/A")</f>
        <v>#N/A</v>
      </c>
      <c r="F199" s="44"/>
    </row>
    <row r="200">
      <c r="A200" s="41"/>
      <c r="B200" s="41"/>
      <c r="C200" s="42"/>
      <c r="D200" s="41"/>
      <c r="E200" s="44" t="str">
        <f>IFERROR(__xludf.DUMMYFUNCTION("REGEXEXTRACT(C200, """"""([^""""]+)"""""")"),"#N/A")</f>
        <v>#N/A</v>
      </c>
      <c r="F200" s="44"/>
    </row>
    <row r="201">
      <c r="A201" s="41"/>
      <c r="B201" s="41"/>
      <c r="C201" s="42"/>
      <c r="D201" s="41"/>
      <c r="E201" s="44" t="str">
        <f>IFERROR(__xludf.DUMMYFUNCTION("REGEXEXTRACT(C201, """"""([^""""]+)"""""")"),"#N/A")</f>
        <v>#N/A</v>
      </c>
      <c r="F201" s="44"/>
    </row>
    <row r="202">
      <c r="A202" s="41"/>
      <c r="B202" s="41"/>
      <c r="C202" s="42"/>
      <c r="D202" s="41"/>
      <c r="E202" s="44" t="str">
        <f>IFERROR(__xludf.DUMMYFUNCTION("REGEXEXTRACT(C202, """"""([^""""]+)"""""")"),"#N/A")</f>
        <v>#N/A</v>
      </c>
      <c r="F202" s="44"/>
    </row>
    <row r="203">
      <c r="A203" s="41"/>
      <c r="B203" s="41"/>
      <c r="C203" s="42"/>
      <c r="D203" s="41"/>
      <c r="E203" s="44" t="str">
        <f>IFERROR(__xludf.DUMMYFUNCTION("REGEXEXTRACT(C203, """"""([^""""]+)"""""")"),"#N/A")</f>
        <v>#N/A</v>
      </c>
      <c r="F203" s="44"/>
    </row>
    <row r="204">
      <c r="A204" s="41"/>
      <c r="B204" s="41"/>
      <c r="C204" s="42"/>
      <c r="D204" s="41"/>
      <c r="E204" s="44" t="str">
        <f>IFERROR(__xludf.DUMMYFUNCTION("REGEXEXTRACT(C204, """"""([^""""]+)"""""")"),"#N/A")</f>
        <v>#N/A</v>
      </c>
      <c r="F204" s="44"/>
    </row>
    <row r="205">
      <c r="A205" s="41"/>
      <c r="B205" s="41"/>
      <c r="C205" s="42"/>
      <c r="D205" s="41"/>
      <c r="E205" s="44" t="str">
        <f>IFERROR(__xludf.DUMMYFUNCTION("REGEXEXTRACT(C205, """"""([^""""]+)"""""")"),"#N/A")</f>
        <v>#N/A</v>
      </c>
      <c r="F205" s="44"/>
    </row>
    <row r="206">
      <c r="A206" s="41"/>
      <c r="B206" s="41"/>
      <c r="C206" s="42"/>
      <c r="D206" s="41"/>
      <c r="E206" s="44" t="str">
        <f>IFERROR(__xludf.DUMMYFUNCTION("REGEXEXTRACT(C206, """"""([^""""]+)"""""")"),"#N/A")</f>
        <v>#N/A</v>
      </c>
      <c r="F206" s="44"/>
    </row>
    <row r="207">
      <c r="A207" s="41"/>
      <c r="B207" s="41"/>
      <c r="C207" s="42"/>
      <c r="D207" s="41"/>
      <c r="E207" s="44" t="str">
        <f>IFERROR(__xludf.DUMMYFUNCTION("REGEXEXTRACT(C207, """"""([^""""]+)"""""")"),"#N/A")</f>
        <v>#N/A</v>
      </c>
      <c r="F207" s="44"/>
    </row>
    <row r="208">
      <c r="A208" s="41"/>
      <c r="B208" s="41"/>
      <c r="C208" s="42"/>
      <c r="D208" s="41"/>
      <c r="E208" s="44" t="str">
        <f>IFERROR(__xludf.DUMMYFUNCTION("REGEXEXTRACT(C208, """"""([^""""]+)"""""")"),"#N/A")</f>
        <v>#N/A</v>
      </c>
      <c r="F208" s="44"/>
    </row>
    <row r="209">
      <c r="A209" s="41"/>
      <c r="B209" s="41"/>
      <c r="C209" s="42"/>
      <c r="D209" s="41"/>
      <c r="E209" s="44" t="str">
        <f>IFERROR(__xludf.DUMMYFUNCTION("REGEXEXTRACT(C209, """"""([^""""]+)"""""")"),"#N/A")</f>
        <v>#N/A</v>
      </c>
      <c r="F209" s="44"/>
    </row>
    <row r="210">
      <c r="A210" s="41"/>
      <c r="B210" s="41"/>
      <c r="C210" s="42"/>
      <c r="D210" s="41"/>
      <c r="E210" s="44" t="str">
        <f>IFERROR(__xludf.DUMMYFUNCTION("REGEXEXTRACT(C210, """"""([^""""]+)"""""")"),"#N/A")</f>
        <v>#N/A</v>
      </c>
      <c r="F210" s="44"/>
    </row>
    <row r="211">
      <c r="A211" s="41"/>
      <c r="B211" s="41"/>
      <c r="C211" s="42"/>
      <c r="D211" s="41"/>
      <c r="E211" s="44" t="str">
        <f>IFERROR(__xludf.DUMMYFUNCTION("REGEXEXTRACT(C211, """"""([^""""]+)"""""")"),"#N/A")</f>
        <v>#N/A</v>
      </c>
      <c r="F211" s="44"/>
    </row>
    <row r="212">
      <c r="A212" s="41"/>
      <c r="B212" s="41"/>
      <c r="C212" s="42"/>
      <c r="D212" s="41"/>
      <c r="E212" s="44" t="str">
        <f>IFERROR(__xludf.DUMMYFUNCTION("REGEXEXTRACT(C212, """"""([^""""]+)"""""")"),"#N/A")</f>
        <v>#N/A</v>
      </c>
      <c r="F212" s="44"/>
    </row>
    <row r="213">
      <c r="A213" s="41"/>
      <c r="B213" s="41"/>
      <c r="C213" s="42"/>
      <c r="D213" s="41"/>
      <c r="E213" s="44" t="str">
        <f>IFERROR(__xludf.DUMMYFUNCTION("REGEXEXTRACT(C213, """"""([^""""]+)"""""")"),"#N/A")</f>
        <v>#N/A</v>
      </c>
      <c r="F213" s="44"/>
    </row>
    <row r="214">
      <c r="A214" s="41"/>
      <c r="B214" s="41"/>
      <c r="C214" s="42"/>
      <c r="D214" s="41"/>
      <c r="E214" s="44" t="str">
        <f>IFERROR(__xludf.DUMMYFUNCTION("REGEXEXTRACT(C214, """"""([^""""]+)"""""")"),"#N/A")</f>
        <v>#N/A</v>
      </c>
      <c r="F214" s="44"/>
    </row>
    <row r="215">
      <c r="A215" s="41"/>
      <c r="B215" s="41"/>
      <c r="C215" s="42"/>
      <c r="D215" s="41"/>
      <c r="E215" s="44" t="str">
        <f>IFERROR(__xludf.DUMMYFUNCTION("REGEXEXTRACT(C215, """"""([^""""]+)"""""")"),"#N/A")</f>
        <v>#N/A</v>
      </c>
      <c r="F215" s="44"/>
    </row>
    <row r="216">
      <c r="A216" s="41"/>
      <c r="B216" s="41"/>
      <c r="C216" s="42"/>
      <c r="D216" s="41"/>
      <c r="E216" s="44" t="str">
        <f>IFERROR(__xludf.DUMMYFUNCTION("REGEXEXTRACT(C216, """"""([^""""]+)"""""")"),"#N/A")</f>
        <v>#N/A</v>
      </c>
      <c r="F216" s="44"/>
    </row>
    <row r="217">
      <c r="A217" s="41"/>
      <c r="B217" s="41"/>
      <c r="C217" s="42"/>
      <c r="D217" s="41"/>
      <c r="E217" s="44" t="str">
        <f>IFERROR(__xludf.DUMMYFUNCTION("REGEXEXTRACT(C217, """"""([^""""]+)"""""")"),"#N/A")</f>
        <v>#N/A</v>
      </c>
      <c r="F217" s="44"/>
    </row>
    <row r="218">
      <c r="A218" s="41"/>
      <c r="B218" s="41"/>
      <c r="C218" s="42"/>
      <c r="D218" s="41"/>
      <c r="E218" s="44" t="str">
        <f>IFERROR(__xludf.DUMMYFUNCTION("REGEXEXTRACT(C218, """"""([^""""]+)"""""")"),"#N/A")</f>
        <v>#N/A</v>
      </c>
      <c r="F218" s="44"/>
    </row>
    <row r="219">
      <c r="A219" s="41"/>
      <c r="B219" s="41"/>
      <c r="C219" s="42"/>
      <c r="D219" s="41"/>
      <c r="E219" s="44" t="str">
        <f>IFERROR(__xludf.DUMMYFUNCTION("REGEXEXTRACT(C219, """"""([^""""]+)"""""")"),"#N/A")</f>
        <v>#N/A</v>
      </c>
      <c r="F219" s="44"/>
    </row>
    <row r="220">
      <c r="A220" s="41"/>
      <c r="B220" s="41"/>
      <c r="C220" s="42"/>
      <c r="D220" s="41"/>
      <c r="E220" s="44" t="str">
        <f>IFERROR(__xludf.DUMMYFUNCTION("REGEXEXTRACT(C220, """"""([^""""]+)"""""")"),"#N/A")</f>
        <v>#N/A</v>
      </c>
      <c r="F220" s="44"/>
    </row>
    <row r="221">
      <c r="A221" s="41"/>
      <c r="B221" s="41"/>
      <c r="C221" s="42"/>
      <c r="D221" s="41"/>
      <c r="E221" s="44" t="str">
        <f>IFERROR(__xludf.DUMMYFUNCTION("REGEXEXTRACT(C221, """"""([^""""]+)"""""")"),"#N/A")</f>
        <v>#N/A</v>
      </c>
      <c r="F221" s="44"/>
    </row>
    <row r="222">
      <c r="A222" s="41"/>
      <c r="B222" s="41"/>
      <c r="C222" s="42"/>
      <c r="D222" s="41"/>
      <c r="E222" s="44" t="str">
        <f>IFERROR(__xludf.DUMMYFUNCTION("REGEXEXTRACT(C222, """"""([^""""]+)"""""")"),"#N/A")</f>
        <v>#N/A</v>
      </c>
      <c r="F222" s="44"/>
    </row>
    <row r="223">
      <c r="A223" s="41"/>
      <c r="B223" s="41"/>
      <c r="C223" s="42"/>
      <c r="D223" s="41"/>
      <c r="E223" s="44" t="str">
        <f>IFERROR(__xludf.DUMMYFUNCTION("REGEXEXTRACT(C223, """"""([^""""]+)"""""")"),"#N/A")</f>
        <v>#N/A</v>
      </c>
      <c r="F223" s="44"/>
    </row>
    <row r="224">
      <c r="A224" s="41"/>
      <c r="B224" s="41"/>
      <c r="C224" s="42"/>
      <c r="D224" s="41"/>
      <c r="E224" s="44" t="str">
        <f>IFERROR(__xludf.DUMMYFUNCTION("REGEXEXTRACT(C224, """"""([^""""]+)"""""")"),"#N/A")</f>
        <v>#N/A</v>
      </c>
      <c r="F224" s="44"/>
    </row>
    <row r="225">
      <c r="A225" s="41"/>
      <c r="B225" s="41"/>
      <c r="C225" s="42"/>
      <c r="D225" s="41"/>
      <c r="E225" s="44" t="str">
        <f>IFERROR(__xludf.DUMMYFUNCTION("REGEXEXTRACT(C225, """"""([^""""]+)"""""")"),"#N/A")</f>
        <v>#N/A</v>
      </c>
      <c r="F225" s="44"/>
    </row>
    <row r="226">
      <c r="A226" s="41"/>
      <c r="B226" s="41"/>
      <c r="C226" s="42"/>
      <c r="D226" s="41"/>
      <c r="E226" s="44" t="str">
        <f>IFERROR(__xludf.DUMMYFUNCTION("REGEXEXTRACT(C226, """"""([^""""]+)"""""")"),"#N/A")</f>
        <v>#N/A</v>
      </c>
      <c r="F226" s="44"/>
    </row>
    <row r="227">
      <c r="A227" s="41"/>
      <c r="B227" s="41"/>
      <c r="C227" s="42"/>
      <c r="D227" s="41"/>
      <c r="E227" s="44" t="str">
        <f>IFERROR(__xludf.DUMMYFUNCTION("REGEXEXTRACT(C227, """"""([^""""]+)"""""")"),"#N/A")</f>
        <v>#N/A</v>
      </c>
      <c r="F227" s="44"/>
    </row>
    <row r="228">
      <c r="A228" s="41"/>
      <c r="B228" s="41"/>
      <c r="C228" s="42"/>
      <c r="D228" s="41"/>
      <c r="E228" s="44" t="str">
        <f>IFERROR(__xludf.DUMMYFUNCTION("REGEXEXTRACT(C228, """"""([^""""]+)"""""")"),"#N/A")</f>
        <v>#N/A</v>
      </c>
      <c r="F228" s="44"/>
    </row>
    <row r="229">
      <c r="A229" s="41"/>
      <c r="B229" s="41"/>
      <c r="C229" s="42"/>
      <c r="D229" s="41"/>
      <c r="E229" s="44" t="str">
        <f>IFERROR(__xludf.DUMMYFUNCTION("REGEXEXTRACT(C229, """"""([^""""]+)"""""")"),"#N/A")</f>
        <v>#N/A</v>
      </c>
      <c r="F229" s="44"/>
    </row>
    <row r="230">
      <c r="A230" s="41"/>
      <c r="B230" s="41"/>
      <c r="C230" s="42"/>
      <c r="D230" s="41"/>
      <c r="E230" s="44" t="str">
        <f>IFERROR(__xludf.DUMMYFUNCTION("REGEXEXTRACT(C230, """"""([^""""]+)"""""")"),"#N/A")</f>
        <v>#N/A</v>
      </c>
      <c r="F230" s="44"/>
    </row>
    <row r="231">
      <c r="A231" s="41"/>
      <c r="B231" s="41"/>
      <c r="C231" s="42"/>
      <c r="D231" s="41"/>
      <c r="E231" s="44" t="str">
        <f>IFERROR(__xludf.DUMMYFUNCTION("REGEXEXTRACT(C231, """"""([^""""]+)"""""")"),"#N/A")</f>
        <v>#N/A</v>
      </c>
      <c r="F231" s="44"/>
    </row>
    <row r="232">
      <c r="A232" s="41"/>
      <c r="B232" s="41"/>
      <c r="C232" s="42"/>
      <c r="D232" s="41"/>
      <c r="E232" s="44" t="str">
        <f>IFERROR(__xludf.DUMMYFUNCTION("REGEXEXTRACT(C232, """"""([^""""]+)"""""")"),"#N/A")</f>
        <v>#N/A</v>
      </c>
      <c r="F232" s="44"/>
    </row>
    <row r="233">
      <c r="A233" s="41"/>
      <c r="B233" s="41"/>
      <c r="C233" s="42"/>
      <c r="D233" s="41"/>
      <c r="E233" s="44" t="str">
        <f>IFERROR(__xludf.DUMMYFUNCTION("REGEXEXTRACT(C233, """"""([^""""]+)"""""")"),"#N/A")</f>
        <v>#N/A</v>
      </c>
      <c r="F233" s="44"/>
    </row>
    <row r="234">
      <c r="A234" s="41"/>
      <c r="B234" s="41"/>
      <c r="C234" s="42"/>
      <c r="D234" s="41"/>
      <c r="E234" s="44" t="str">
        <f>IFERROR(__xludf.DUMMYFUNCTION("REGEXEXTRACT(C234, """"""([^""""]+)"""""")"),"#N/A")</f>
        <v>#N/A</v>
      </c>
      <c r="F234" s="44"/>
    </row>
    <row r="235">
      <c r="A235" s="41"/>
      <c r="B235" s="41"/>
      <c r="C235" s="42"/>
      <c r="D235" s="41"/>
      <c r="E235" s="44" t="str">
        <f>IFERROR(__xludf.DUMMYFUNCTION("REGEXEXTRACT(C235, """"""([^""""]+)"""""")"),"#N/A")</f>
        <v>#N/A</v>
      </c>
      <c r="F235" s="44"/>
    </row>
    <row r="236">
      <c r="A236" s="41"/>
      <c r="B236" s="41"/>
      <c r="C236" s="42"/>
      <c r="D236" s="41"/>
      <c r="E236" s="44" t="str">
        <f>IFERROR(__xludf.DUMMYFUNCTION("REGEXEXTRACT(C236, """"""([^""""]+)"""""")"),"#N/A")</f>
        <v>#N/A</v>
      </c>
      <c r="F236" s="44"/>
    </row>
    <row r="237">
      <c r="A237" s="41"/>
      <c r="B237" s="41"/>
      <c r="C237" s="42"/>
      <c r="D237" s="41"/>
      <c r="E237" s="44" t="str">
        <f>IFERROR(__xludf.DUMMYFUNCTION("REGEXEXTRACT(C237, """"""([^""""]+)"""""")"),"#N/A")</f>
        <v>#N/A</v>
      </c>
      <c r="F237" s="44"/>
    </row>
    <row r="238">
      <c r="A238" s="41"/>
      <c r="B238" s="41"/>
      <c r="C238" s="42"/>
      <c r="D238" s="41"/>
      <c r="E238" s="44" t="str">
        <f>IFERROR(__xludf.DUMMYFUNCTION("REGEXEXTRACT(C238, """"""([^""""]+)"""""")"),"#N/A")</f>
        <v>#N/A</v>
      </c>
      <c r="F238" s="44"/>
    </row>
    <row r="239">
      <c r="A239" s="41"/>
      <c r="B239" s="41"/>
      <c r="C239" s="42"/>
      <c r="D239" s="41"/>
      <c r="E239" s="44" t="str">
        <f>IFERROR(__xludf.DUMMYFUNCTION("REGEXEXTRACT(C239, """"""([^""""]+)"""""")"),"#N/A")</f>
        <v>#N/A</v>
      </c>
      <c r="F239" s="44"/>
    </row>
    <row r="240">
      <c r="A240" s="41"/>
      <c r="B240" s="41"/>
      <c r="C240" s="42"/>
      <c r="D240" s="41"/>
      <c r="E240" s="44" t="str">
        <f>IFERROR(__xludf.DUMMYFUNCTION("REGEXEXTRACT(C240, """"""([^""""]+)"""""")"),"#N/A")</f>
        <v>#N/A</v>
      </c>
      <c r="F240" s="44"/>
    </row>
    <row r="241">
      <c r="A241" s="41"/>
      <c r="B241" s="41"/>
      <c r="C241" s="42"/>
      <c r="D241" s="41"/>
      <c r="E241" s="44" t="str">
        <f>IFERROR(__xludf.DUMMYFUNCTION("REGEXEXTRACT(C241, """"""([^""""]+)"""""")"),"#N/A")</f>
        <v>#N/A</v>
      </c>
      <c r="F241" s="44"/>
    </row>
    <row r="242">
      <c r="A242" s="41"/>
      <c r="B242" s="41"/>
      <c r="C242" s="42"/>
      <c r="D242" s="41"/>
      <c r="E242" s="44" t="str">
        <f>IFERROR(__xludf.DUMMYFUNCTION("REGEXEXTRACT(C242, """"""([^""""]+)"""""")"),"#N/A")</f>
        <v>#N/A</v>
      </c>
      <c r="F242" s="44"/>
    </row>
    <row r="243">
      <c r="A243" s="41"/>
      <c r="B243" s="41"/>
      <c r="C243" s="42"/>
      <c r="D243" s="41"/>
      <c r="E243" s="44" t="str">
        <f>IFERROR(__xludf.DUMMYFUNCTION("REGEXEXTRACT(C243, """"""([^""""]+)"""""")"),"#N/A")</f>
        <v>#N/A</v>
      </c>
      <c r="F243" s="44"/>
    </row>
    <row r="244">
      <c r="A244" s="41"/>
      <c r="B244" s="41"/>
      <c r="C244" s="42"/>
      <c r="D244" s="41"/>
      <c r="E244" s="44" t="str">
        <f>IFERROR(__xludf.DUMMYFUNCTION("REGEXEXTRACT(C244, """"""([^""""]+)"""""")"),"#N/A")</f>
        <v>#N/A</v>
      </c>
      <c r="F244" s="44"/>
    </row>
    <row r="245">
      <c r="A245" s="41"/>
      <c r="B245" s="41"/>
      <c r="C245" s="42"/>
      <c r="D245" s="41"/>
      <c r="E245" s="44" t="str">
        <f>IFERROR(__xludf.DUMMYFUNCTION("REGEXEXTRACT(C245, """"""([^""""]+)"""""")"),"#N/A")</f>
        <v>#N/A</v>
      </c>
      <c r="F245" s="44"/>
    </row>
    <row r="246">
      <c r="A246" s="41"/>
      <c r="B246" s="41"/>
      <c r="C246" s="42"/>
      <c r="D246" s="41"/>
      <c r="E246" s="44" t="str">
        <f>IFERROR(__xludf.DUMMYFUNCTION("REGEXEXTRACT(C246, """"""([^""""]+)"""""")"),"#N/A")</f>
        <v>#N/A</v>
      </c>
      <c r="F246" s="44"/>
    </row>
    <row r="247">
      <c r="A247" s="41"/>
      <c r="B247" s="41"/>
      <c r="C247" s="42"/>
      <c r="D247" s="41"/>
      <c r="E247" s="44" t="str">
        <f>IFERROR(__xludf.DUMMYFUNCTION("REGEXEXTRACT(C247, """"""([^""""]+)"""""")"),"#N/A")</f>
        <v>#N/A</v>
      </c>
      <c r="F247" s="44"/>
    </row>
    <row r="248">
      <c r="A248" s="41"/>
      <c r="B248" s="41"/>
      <c r="C248" s="42"/>
      <c r="D248" s="41"/>
      <c r="E248" s="44" t="str">
        <f>IFERROR(__xludf.DUMMYFUNCTION("REGEXEXTRACT(C248, """"""([^""""]+)"""""")"),"#N/A")</f>
        <v>#N/A</v>
      </c>
      <c r="F248" s="44"/>
    </row>
    <row r="249">
      <c r="A249" s="41"/>
      <c r="B249" s="41"/>
      <c r="C249" s="42"/>
      <c r="D249" s="41"/>
      <c r="E249" s="44" t="str">
        <f>IFERROR(__xludf.DUMMYFUNCTION("REGEXEXTRACT(C249, """"""([^""""]+)"""""")"),"#N/A")</f>
        <v>#N/A</v>
      </c>
      <c r="F249" s="44"/>
    </row>
    <row r="250">
      <c r="A250" s="41"/>
      <c r="B250" s="41"/>
      <c r="C250" s="42"/>
      <c r="D250" s="41"/>
      <c r="E250" s="44" t="str">
        <f>IFERROR(__xludf.DUMMYFUNCTION("REGEXEXTRACT(C250, """"""([^""""]+)"""""")"),"#N/A")</f>
        <v>#N/A</v>
      </c>
      <c r="F250" s="44"/>
    </row>
    <row r="251">
      <c r="A251" s="41"/>
      <c r="B251" s="41"/>
      <c r="C251" s="42"/>
      <c r="D251" s="41"/>
      <c r="E251" s="44" t="str">
        <f>IFERROR(__xludf.DUMMYFUNCTION("REGEXEXTRACT(C251, """"""([^""""]+)"""""")"),"#N/A")</f>
        <v>#N/A</v>
      </c>
      <c r="F251" s="44"/>
    </row>
    <row r="252">
      <c r="A252" s="41"/>
      <c r="B252" s="41"/>
      <c r="C252" s="42"/>
      <c r="D252" s="41"/>
      <c r="E252" s="44" t="str">
        <f>IFERROR(__xludf.DUMMYFUNCTION("REGEXEXTRACT(C252, """"""([^""""]+)"""""")"),"#N/A")</f>
        <v>#N/A</v>
      </c>
      <c r="F252" s="44"/>
    </row>
    <row r="253">
      <c r="A253" s="41"/>
      <c r="B253" s="41"/>
      <c r="C253" s="42"/>
      <c r="D253" s="41"/>
      <c r="E253" s="44" t="str">
        <f>IFERROR(__xludf.DUMMYFUNCTION("REGEXEXTRACT(C253, """"""([^""""]+)"""""")"),"#N/A")</f>
        <v>#N/A</v>
      </c>
      <c r="F253" s="44"/>
    </row>
    <row r="254">
      <c r="A254" s="41"/>
      <c r="B254" s="41"/>
      <c r="C254" s="42"/>
      <c r="D254" s="41"/>
      <c r="E254" s="44" t="str">
        <f>IFERROR(__xludf.DUMMYFUNCTION("REGEXEXTRACT(C254, """"""([^""""]+)"""""")"),"#N/A")</f>
        <v>#N/A</v>
      </c>
      <c r="F254" s="44"/>
    </row>
    <row r="255">
      <c r="A255" s="41"/>
      <c r="B255" s="41"/>
      <c r="C255" s="42"/>
      <c r="D255" s="41"/>
      <c r="E255" s="44" t="str">
        <f>IFERROR(__xludf.DUMMYFUNCTION("REGEXEXTRACT(C255, """"""([^""""]+)"""""")"),"#N/A")</f>
        <v>#N/A</v>
      </c>
      <c r="F255" s="44"/>
    </row>
    <row r="256">
      <c r="A256" s="41"/>
      <c r="B256" s="41"/>
      <c r="C256" s="42"/>
      <c r="D256" s="41"/>
      <c r="E256" s="44" t="str">
        <f>IFERROR(__xludf.DUMMYFUNCTION("REGEXEXTRACT(C256, """"""([^""""]+)"""""")"),"#N/A")</f>
        <v>#N/A</v>
      </c>
      <c r="F256" s="44"/>
    </row>
    <row r="257">
      <c r="A257" s="41"/>
      <c r="B257" s="41"/>
      <c r="C257" s="42"/>
      <c r="D257" s="41"/>
      <c r="E257" s="44" t="str">
        <f>IFERROR(__xludf.DUMMYFUNCTION("REGEXEXTRACT(C257, """"""([^""""]+)"""""")"),"#N/A")</f>
        <v>#N/A</v>
      </c>
      <c r="F257" s="44"/>
    </row>
    <row r="258">
      <c r="A258" s="41"/>
      <c r="B258" s="41"/>
      <c r="C258" s="42"/>
      <c r="D258" s="41"/>
      <c r="E258" s="44" t="str">
        <f>IFERROR(__xludf.DUMMYFUNCTION("REGEXEXTRACT(C258, """"""([^""""]+)"""""")"),"#N/A")</f>
        <v>#N/A</v>
      </c>
      <c r="F258" s="44"/>
    </row>
    <row r="259">
      <c r="A259" s="41"/>
      <c r="B259" s="41"/>
      <c r="C259" s="42"/>
      <c r="D259" s="41"/>
      <c r="E259" s="44" t="str">
        <f>IFERROR(__xludf.DUMMYFUNCTION("REGEXEXTRACT(C259, """"""([^""""]+)"""""")"),"#N/A")</f>
        <v>#N/A</v>
      </c>
      <c r="F259" s="44"/>
    </row>
    <row r="260">
      <c r="A260" s="41"/>
      <c r="B260" s="41"/>
      <c r="C260" s="42"/>
      <c r="D260" s="41"/>
      <c r="E260" s="44" t="str">
        <f>IFERROR(__xludf.DUMMYFUNCTION("REGEXEXTRACT(C260, """"""([^""""]+)"""""")"),"#N/A")</f>
        <v>#N/A</v>
      </c>
      <c r="F260" s="44"/>
    </row>
    <row r="261">
      <c r="A261" s="41"/>
      <c r="B261" s="41"/>
      <c r="C261" s="42"/>
      <c r="D261" s="41"/>
      <c r="E261" s="44" t="str">
        <f>IFERROR(__xludf.DUMMYFUNCTION("REGEXEXTRACT(C261, """"""([^""""]+)"""""")"),"#N/A")</f>
        <v>#N/A</v>
      </c>
      <c r="F261" s="44"/>
    </row>
    <row r="262">
      <c r="A262" s="41"/>
      <c r="B262" s="41"/>
      <c r="C262" s="42"/>
      <c r="D262" s="41"/>
      <c r="E262" s="44" t="str">
        <f>IFERROR(__xludf.DUMMYFUNCTION("REGEXEXTRACT(C262, """"""([^""""]+)"""""")"),"#N/A")</f>
        <v>#N/A</v>
      </c>
      <c r="F262" s="44"/>
    </row>
    <row r="263">
      <c r="A263" s="41"/>
      <c r="B263" s="41"/>
      <c r="C263" s="42"/>
      <c r="D263" s="41"/>
      <c r="E263" s="44" t="str">
        <f>IFERROR(__xludf.DUMMYFUNCTION("REGEXEXTRACT(C263, """"""([^""""]+)"""""")"),"#N/A")</f>
        <v>#N/A</v>
      </c>
      <c r="F263" s="44"/>
    </row>
    <row r="264">
      <c r="A264" s="41"/>
      <c r="B264" s="41"/>
      <c r="C264" s="42"/>
      <c r="D264" s="41"/>
      <c r="E264" s="44" t="str">
        <f>IFERROR(__xludf.DUMMYFUNCTION("REGEXEXTRACT(C264, """"""([^""""]+)"""""")"),"#N/A")</f>
        <v>#N/A</v>
      </c>
      <c r="F264" s="44"/>
    </row>
    <row r="265">
      <c r="A265" s="41"/>
      <c r="B265" s="41"/>
      <c r="C265" s="42"/>
      <c r="D265" s="41"/>
      <c r="E265" s="44" t="str">
        <f>IFERROR(__xludf.DUMMYFUNCTION("REGEXEXTRACT(C265, """"""([^""""]+)"""""")"),"#N/A")</f>
        <v>#N/A</v>
      </c>
      <c r="F265" s="44"/>
    </row>
    <row r="266">
      <c r="A266" s="41"/>
      <c r="B266" s="41"/>
      <c r="C266" s="42"/>
      <c r="D266" s="41"/>
      <c r="E266" s="44" t="str">
        <f>IFERROR(__xludf.DUMMYFUNCTION("REGEXEXTRACT(C266, """"""([^""""]+)"""""")"),"#N/A")</f>
        <v>#N/A</v>
      </c>
      <c r="F266" s="44"/>
    </row>
    <row r="267">
      <c r="A267" s="41"/>
      <c r="B267" s="41"/>
      <c r="C267" s="42"/>
      <c r="D267" s="41"/>
      <c r="E267" s="44" t="str">
        <f>IFERROR(__xludf.DUMMYFUNCTION("REGEXEXTRACT(C267, """"""([^""""]+)"""""")"),"#N/A")</f>
        <v>#N/A</v>
      </c>
      <c r="F267" s="44"/>
    </row>
    <row r="268">
      <c r="A268" s="41"/>
      <c r="B268" s="41"/>
      <c r="C268" s="42"/>
      <c r="D268" s="41"/>
      <c r="E268" s="44" t="str">
        <f>IFERROR(__xludf.DUMMYFUNCTION("REGEXEXTRACT(C268, """"""([^""""]+)"""""")"),"#N/A")</f>
        <v>#N/A</v>
      </c>
      <c r="F268" s="44"/>
    </row>
    <row r="269">
      <c r="A269" s="41"/>
      <c r="B269" s="41"/>
      <c r="C269" s="42"/>
      <c r="D269" s="41"/>
      <c r="E269" s="44" t="str">
        <f>IFERROR(__xludf.DUMMYFUNCTION("REGEXEXTRACT(C269, """"""([^""""]+)"""""")"),"#N/A")</f>
        <v>#N/A</v>
      </c>
      <c r="F269" s="44"/>
    </row>
    <row r="270">
      <c r="A270" s="41"/>
      <c r="B270" s="41"/>
      <c r="C270" s="42"/>
      <c r="D270" s="41"/>
      <c r="E270" s="44" t="str">
        <f>IFERROR(__xludf.DUMMYFUNCTION("REGEXEXTRACT(C270, """"""([^""""]+)"""""")"),"#N/A")</f>
        <v>#N/A</v>
      </c>
      <c r="F270" s="44"/>
    </row>
    <row r="271">
      <c r="A271" s="41"/>
      <c r="B271" s="41"/>
      <c r="C271" s="42"/>
      <c r="D271" s="41"/>
      <c r="E271" s="44" t="str">
        <f>IFERROR(__xludf.DUMMYFUNCTION("REGEXEXTRACT(C271, """"""([^""""]+)"""""")"),"#N/A")</f>
        <v>#N/A</v>
      </c>
      <c r="F271" s="44"/>
    </row>
    <row r="272">
      <c r="A272" s="41"/>
      <c r="B272" s="41"/>
      <c r="C272" s="42"/>
      <c r="D272" s="41"/>
      <c r="E272" s="44" t="str">
        <f>IFERROR(__xludf.DUMMYFUNCTION("REGEXEXTRACT(C272, """"""([^""""]+)"""""")"),"#N/A")</f>
        <v>#N/A</v>
      </c>
      <c r="F272" s="44"/>
    </row>
    <row r="273">
      <c r="A273" s="41"/>
      <c r="B273" s="41"/>
      <c r="C273" s="42"/>
      <c r="D273" s="41"/>
      <c r="E273" s="44" t="str">
        <f>IFERROR(__xludf.DUMMYFUNCTION("REGEXEXTRACT(C273, """"""([^""""]+)"""""")"),"#N/A")</f>
        <v>#N/A</v>
      </c>
      <c r="F273" s="44"/>
    </row>
    <row r="274">
      <c r="A274" s="41"/>
      <c r="B274" s="41"/>
      <c r="C274" s="42"/>
      <c r="D274" s="41"/>
      <c r="E274" s="44" t="str">
        <f>IFERROR(__xludf.DUMMYFUNCTION("REGEXEXTRACT(C274, """"""([^""""]+)"""""")"),"#N/A")</f>
        <v>#N/A</v>
      </c>
      <c r="F274" s="44"/>
    </row>
    <row r="275">
      <c r="A275" s="41"/>
      <c r="B275" s="41"/>
      <c r="C275" s="42"/>
      <c r="D275" s="41"/>
      <c r="E275" s="44" t="str">
        <f>IFERROR(__xludf.DUMMYFUNCTION("REGEXEXTRACT(C275, """"""([^""""]+)"""""")"),"#N/A")</f>
        <v>#N/A</v>
      </c>
      <c r="F275" s="44"/>
    </row>
    <row r="276">
      <c r="A276" s="41"/>
      <c r="B276" s="41"/>
      <c r="C276" s="42"/>
      <c r="D276" s="41"/>
      <c r="E276" s="44" t="str">
        <f>IFERROR(__xludf.DUMMYFUNCTION("REGEXEXTRACT(C276, """"""([^""""]+)"""""")"),"#N/A")</f>
        <v>#N/A</v>
      </c>
      <c r="F276" s="44"/>
    </row>
    <row r="277">
      <c r="A277" s="41"/>
      <c r="B277" s="41"/>
      <c r="C277" s="42"/>
      <c r="D277" s="41"/>
      <c r="E277" s="44" t="str">
        <f>IFERROR(__xludf.DUMMYFUNCTION("REGEXEXTRACT(C277, """"""([^""""]+)"""""")"),"#N/A")</f>
        <v>#N/A</v>
      </c>
      <c r="F277" s="44"/>
    </row>
    <row r="278">
      <c r="A278" s="41"/>
      <c r="B278" s="41"/>
      <c r="C278" s="42"/>
      <c r="D278" s="41"/>
      <c r="E278" s="44" t="str">
        <f>IFERROR(__xludf.DUMMYFUNCTION("REGEXEXTRACT(C278, """"""([^""""]+)"""""")"),"#N/A")</f>
        <v>#N/A</v>
      </c>
      <c r="F278" s="44"/>
    </row>
    <row r="279">
      <c r="A279" s="41"/>
      <c r="B279" s="41"/>
      <c r="C279" s="42"/>
      <c r="D279" s="41"/>
      <c r="E279" s="44" t="str">
        <f>IFERROR(__xludf.DUMMYFUNCTION("REGEXEXTRACT(C279, """"""([^""""]+)"""""")"),"#N/A")</f>
        <v>#N/A</v>
      </c>
      <c r="F279" s="44"/>
    </row>
    <row r="280">
      <c r="A280" s="41"/>
      <c r="B280" s="41"/>
      <c r="C280" s="42"/>
      <c r="D280" s="41"/>
      <c r="E280" s="44" t="str">
        <f>IFERROR(__xludf.DUMMYFUNCTION("REGEXEXTRACT(C280, """"""([^""""]+)"""""")"),"#N/A")</f>
        <v>#N/A</v>
      </c>
      <c r="F280" s="44"/>
    </row>
    <row r="281">
      <c r="A281" s="41"/>
      <c r="B281" s="41"/>
      <c r="C281" s="42"/>
      <c r="D281" s="41"/>
      <c r="E281" s="44" t="str">
        <f>IFERROR(__xludf.DUMMYFUNCTION("REGEXEXTRACT(C281, """"""([^""""]+)"""""")"),"#N/A")</f>
        <v>#N/A</v>
      </c>
      <c r="F281" s="44"/>
    </row>
    <row r="282">
      <c r="A282" s="41"/>
      <c r="B282" s="41"/>
      <c r="C282" s="42"/>
      <c r="D282" s="41"/>
      <c r="E282" s="44" t="str">
        <f>IFERROR(__xludf.DUMMYFUNCTION("REGEXEXTRACT(C282, """"""([^""""]+)"""""")"),"#N/A")</f>
        <v>#N/A</v>
      </c>
      <c r="F282" s="44"/>
    </row>
    <row r="283">
      <c r="A283" s="41"/>
      <c r="B283" s="41"/>
      <c r="C283" s="42"/>
      <c r="D283" s="41"/>
      <c r="E283" s="44" t="str">
        <f>IFERROR(__xludf.DUMMYFUNCTION("REGEXEXTRACT(C283, """"""([^""""]+)"""""")"),"#N/A")</f>
        <v>#N/A</v>
      </c>
      <c r="F283" s="44"/>
    </row>
    <row r="284">
      <c r="A284" s="41"/>
      <c r="B284" s="41"/>
      <c r="C284" s="42"/>
      <c r="D284" s="41"/>
      <c r="E284" s="44" t="str">
        <f>IFERROR(__xludf.DUMMYFUNCTION("REGEXEXTRACT(C284, """"""([^""""]+)"""""")"),"#N/A")</f>
        <v>#N/A</v>
      </c>
      <c r="F284" s="44"/>
    </row>
    <row r="285">
      <c r="A285" s="41"/>
      <c r="B285" s="41"/>
      <c r="C285" s="42"/>
      <c r="D285" s="41"/>
      <c r="E285" s="44" t="str">
        <f>IFERROR(__xludf.DUMMYFUNCTION("REGEXEXTRACT(C285, """"""([^""""]+)"""""")"),"#N/A")</f>
        <v>#N/A</v>
      </c>
      <c r="F285" s="44"/>
    </row>
    <row r="286">
      <c r="A286" s="41"/>
      <c r="B286" s="41"/>
      <c r="C286" s="42"/>
      <c r="D286" s="41"/>
      <c r="E286" s="44" t="str">
        <f>IFERROR(__xludf.DUMMYFUNCTION("REGEXEXTRACT(C286, """"""([^""""]+)"""""")"),"#N/A")</f>
        <v>#N/A</v>
      </c>
      <c r="F286" s="44"/>
    </row>
    <row r="287">
      <c r="A287" s="41"/>
      <c r="B287" s="41"/>
      <c r="C287" s="42"/>
      <c r="D287" s="41"/>
      <c r="E287" s="44" t="str">
        <f>IFERROR(__xludf.DUMMYFUNCTION("REGEXEXTRACT(C287, """"""([^""""]+)"""""")"),"#N/A")</f>
        <v>#N/A</v>
      </c>
      <c r="F287" s="44"/>
    </row>
    <row r="288">
      <c r="A288" s="41"/>
      <c r="B288" s="41"/>
      <c r="C288" s="42"/>
      <c r="D288" s="41"/>
      <c r="E288" s="44" t="str">
        <f>IFERROR(__xludf.DUMMYFUNCTION("REGEXEXTRACT(C288, """"""([^""""]+)"""""")"),"#N/A")</f>
        <v>#N/A</v>
      </c>
      <c r="F288" s="44"/>
    </row>
    <row r="289">
      <c r="A289" s="41"/>
      <c r="B289" s="41"/>
      <c r="C289" s="42"/>
      <c r="D289" s="41"/>
      <c r="E289" s="44" t="str">
        <f>IFERROR(__xludf.DUMMYFUNCTION("REGEXEXTRACT(C289, """"""([^""""]+)"""""")"),"#N/A")</f>
        <v>#N/A</v>
      </c>
      <c r="F289" s="44"/>
    </row>
    <row r="290">
      <c r="A290" s="41"/>
      <c r="B290" s="41"/>
      <c r="C290" s="42"/>
      <c r="D290" s="41"/>
      <c r="E290" s="44" t="str">
        <f>IFERROR(__xludf.DUMMYFUNCTION("REGEXEXTRACT(C290, """"""([^""""]+)"""""")"),"#N/A")</f>
        <v>#N/A</v>
      </c>
      <c r="F290" s="44"/>
    </row>
    <row r="291">
      <c r="A291" s="41"/>
      <c r="B291" s="41"/>
      <c r="C291" s="42"/>
      <c r="D291" s="41"/>
      <c r="E291" s="44" t="str">
        <f>IFERROR(__xludf.DUMMYFUNCTION("REGEXEXTRACT(C291, """"""([^""""]+)"""""")"),"#N/A")</f>
        <v>#N/A</v>
      </c>
      <c r="F291" s="44"/>
    </row>
    <row r="292">
      <c r="A292" s="41"/>
      <c r="B292" s="41"/>
      <c r="C292" s="42"/>
      <c r="D292" s="41"/>
      <c r="E292" s="44" t="str">
        <f>IFERROR(__xludf.DUMMYFUNCTION("REGEXEXTRACT(C292, """"""([^""""]+)"""""")"),"#N/A")</f>
        <v>#N/A</v>
      </c>
      <c r="F292" s="44"/>
    </row>
    <row r="293">
      <c r="A293" s="41"/>
      <c r="B293" s="41"/>
      <c r="C293" s="42"/>
      <c r="D293" s="41"/>
      <c r="E293" s="44" t="str">
        <f>IFERROR(__xludf.DUMMYFUNCTION("REGEXEXTRACT(C293, """"""([^""""]+)"""""")"),"#N/A")</f>
        <v>#N/A</v>
      </c>
      <c r="F293" s="44"/>
    </row>
    <row r="294">
      <c r="A294" s="41"/>
      <c r="B294" s="41"/>
      <c r="C294" s="42"/>
      <c r="D294" s="41"/>
      <c r="E294" s="44" t="str">
        <f>IFERROR(__xludf.DUMMYFUNCTION("REGEXEXTRACT(C294, """"""([^""""]+)"""""")"),"#N/A")</f>
        <v>#N/A</v>
      </c>
      <c r="F294" s="44"/>
    </row>
    <row r="295">
      <c r="A295" s="41"/>
      <c r="B295" s="41"/>
      <c r="C295" s="42"/>
      <c r="D295" s="41"/>
      <c r="E295" s="44" t="str">
        <f>IFERROR(__xludf.DUMMYFUNCTION("REGEXEXTRACT(C295, """"""([^""""]+)"""""")"),"#N/A")</f>
        <v>#N/A</v>
      </c>
      <c r="F295" s="44"/>
    </row>
    <row r="296">
      <c r="A296" s="41"/>
      <c r="B296" s="41"/>
      <c r="C296" s="42"/>
      <c r="D296" s="41"/>
      <c r="E296" s="44" t="str">
        <f>IFERROR(__xludf.DUMMYFUNCTION("REGEXEXTRACT(C296, """"""([^""""]+)"""""")"),"#N/A")</f>
        <v>#N/A</v>
      </c>
      <c r="F296" s="44"/>
    </row>
    <row r="297">
      <c r="A297" s="41"/>
      <c r="B297" s="41"/>
      <c r="C297" s="42"/>
      <c r="D297" s="41"/>
      <c r="E297" s="44" t="str">
        <f>IFERROR(__xludf.DUMMYFUNCTION("REGEXEXTRACT(C297, """"""([^""""]+)"""""")"),"#N/A")</f>
        <v>#N/A</v>
      </c>
      <c r="F297" s="44"/>
    </row>
    <row r="298">
      <c r="A298" s="41"/>
      <c r="B298" s="41"/>
      <c r="C298" s="42"/>
      <c r="D298" s="41"/>
      <c r="E298" s="44" t="str">
        <f>IFERROR(__xludf.DUMMYFUNCTION("REGEXEXTRACT(C298, """"""([^""""]+)"""""")"),"#N/A")</f>
        <v>#N/A</v>
      </c>
      <c r="F298" s="44"/>
    </row>
    <row r="299">
      <c r="A299" s="41"/>
      <c r="B299" s="41"/>
      <c r="C299" s="42"/>
      <c r="D299" s="41"/>
      <c r="E299" s="44" t="str">
        <f>IFERROR(__xludf.DUMMYFUNCTION("REGEXEXTRACT(C299, """"""([^""""]+)"""""")"),"#N/A")</f>
        <v>#N/A</v>
      </c>
      <c r="F299" s="44"/>
    </row>
    <row r="300">
      <c r="A300" s="41"/>
      <c r="B300" s="41"/>
      <c r="C300" s="42"/>
      <c r="D300" s="41"/>
      <c r="E300" s="44" t="str">
        <f>IFERROR(__xludf.DUMMYFUNCTION("REGEXEXTRACT(C300, """"""([^""""]+)"""""")"),"#N/A")</f>
        <v>#N/A</v>
      </c>
      <c r="F300" s="44"/>
    </row>
    <row r="301">
      <c r="A301" s="41"/>
      <c r="B301" s="41"/>
      <c r="C301" s="42"/>
      <c r="D301" s="41"/>
      <c r="E301" s="44" t="str">
        <f>IFERROR(__xludf.DUMMYFUNCTION("REGEXEXTRACT(C301, """"""([^""""]+)"""""")"),"#N/A")</f>
        <v>#N/A</v>
      </c>
      <c r="F301" s="44"/>
    </row>
    <row r="302">
      <c r="A302" s="41"/>
      <c r="B302" s="41"/>
      <c r="C302" s="42"/>
      <c r="D302" s="41"/>
      <c r="E302" s="44" t="str">
        <f>IFERROR(__xludf.DUMMYFUNCTION("REGEXEXTRACT(C302, """"""([^""""]+)"""""")"),"#N/A")</f>
        <v>#N/A</v>
      </c>
      <c r="F302" s="44"/>
    </row>
    <row r="303">
      <c r="A303" s="41"/>
      <c r="B303" s="41"/>
      <c r="C303" s="42"/>
      <c r="D303" s="41"/>
      <c r="E303" s="44" t="str">
        <f>IFERROR(__xludf.DUMMYFUNCTION("REGEXEXTRACT(C303, """"""([^""""]+)"""""")"),"#N/A")</f>
        <v>#N/A</v>
      </c>
      <c r="F303" s="44"/>
    </row>
    <row r="304">
      <c r="A304" s="41"/>
      <c r="B304" s="41"/>
      <c r="C304" s="42"/>
      <c r="D304" s="41"/>
      <c r="E304" s="44" t="str">
        <f>IFERROR(__xludf.DUMMYFUNCTION("REGEXEXTRACT(C304, """"""([^""""]+)"""""")"),"#N/A")</f>
        <v>#N/A</v>
      </c>
      <c r="F304" s="44"/>
    </row>
    <row r="305">
      <c r="A305" s="41"/>
      <c r="B305" s="41"/>
      <c r="C305" s="42"/>
      <c r="D305" s="41"/>
      <c r="E305" s="44" t="str">
        <f>IFERROR(__xludf.DUMMYFUNCTION("REGEXEXTRACT(C305, """"""([^""""]+)"""""")"),"#N/A")</f>
        <v>#N/A</v>
      </c>
      <c r="F305" s="44"/>
    </row>
    <row r="306">
      <c r="A306" s="41"/>
      <c r="B306" s="41"/>
      <c r="C306" s="42"/>
      <c r="D306" s="41"/>
      <c r="E306" s="44" t="str">
        <f>IFERROR(__xludf.DUMMYFUNCTION("REGEXEXTRACT(C306, """"""([^""""]+)"""""")"),"#N/A")</f>
        <v>#N/A</v>
      </c>
      <c r="F306" s="44"/>
    </row>
    <row r="307">
      <c r="A307" s="41"/>
      <c r="B307" s="41"/>
      <c r="C307" s="42"/>
      <c r="D307" s="41"/>
      <c r="E307" s="44" t="str">
        <f>IFERROR(__xludf.DUMMYFUNCTION("REGEXEXTRACT(C307, """"""([^""""]+)"""""")"),"#N/A")</f>
        <v>#N/A</v>
      </c>
      <c r="F307" s="44"/>
    </row>
    <row r="308">
      <c r="A308" s="41"/>
      <c r="B308" s="41"/>
      <c r="C308" s="42"/>
      <c r="D308" s="41"/>
      <c r="E308" s="44" t="str">
        <f>IFERROR(__xludf.DUMMYFUNCTION("REGEXEXTRACT(C308, """"""([^""""]+)"""""")"),"#N/A")</f>
        <v>#N/A</v>
      </c>
      <c r="F308" s="44"/>
    </row>
    <row r="309">
      <c r="A309" s="41"/>
      <c r="B309" s="41"/>
      <c r="C309" s="42"/>
      <c r="D309" s="41"/>
      <c r="E309" s="44" t="str">
        <f>IFERROR(__xludf.DUMMYFUNCTION("REGEXEXTRACT(C309, """"""([^""""]+)"""""")"),"#N/A")</f>
        <v>#N/A</v>
      </c>
      <c r="F309" s="44"/>
    </row>
    <row r="310">
      <c r="A310" s="41"/>
      <c r="B310" s="41"/>
      <c r="C310" s="42"/>
      <c r="D310" s="41"/>
      <c r="E310" s="44" t="str">
        <f>IFERROR(__xludf.DUMMYFUNCTION("REGEXEXTRACT(C310, """"""([^""""]+)"""""")"),"#N/A")</f>
        <v>#N/A</v>
      </c>
      <c r="F310" s="44"/>
    </row>
    <row r="311">
      <c r="A311" s="41"/>
      <c r="B311" s="41"/>
      <c r="C311" s="42"/>
      <c r="D311" s="41"/>
      <c r="E311" s="44" t="str">
        <f>IFERROR(__xludf.DUMMYFUNCTION("REGEXEXTRACT(C311, """"""([^""""]+)"""""")"),"#N/A")</f>
        <v>#N/A</v>
      </c>
      <c r="F311" s="44"/>
    </row>
    <row r="312">
      <c r="A312" s="41"/>
      <c r="B312" s="41"/>
      <c r="C312" s="42"/>
      <c r="D312" s="41"/>
      <c r="E312" s="44" t="str">
        <f>IFERROR(__xludf.DUMMYFUNCTION("REGEXEXTRACT(C312, """"""([^""""]+)"""""")"),"#N/A")</f>
        <v>#N/A</v>
      </c>
      <c r="F312" s="44"/>
    </row>
    <row r="313">
      <c r="A313" s="41"/>
      <c r="B313" s="41"/>
      <c r="C313" s="42"/>
      <c r="D313" s="41"/>
      <c r="E313" s="44" t="str">
        <f>IFERROR(__xludf.DUMMYFUNCTION("REGEXEXTRACT(C313, """"""([^""""]+)"""""")"),"#N/A")</f>
        <v>#N/A</v>
      </c>
      <c r="F313" s="44"/>
    </row>
    <row r="314">
      <c r="A314" s="41"/>
      <c r="B314" s="41"/>
      <c r="C314" s="42"/>
      <c r="D314" s="41"/>
      <c r="E314" s="44" t="str">
        <f>IFERROR(__xludf.DUMMYFUNCTION("REGEXEXTRACT(C314, """"""([^""""]+)"""""")"),"#N/A")</f>
        <v>#N/A</v>
      </c>
      <c r="F314" s="44"/>
    </row>
    <row r="315">
      <c r="A315" s="41"/>
      <c r="B315" s="41"/>
      <c r="C315" s="42"/>
      <c r="D315" s="41"/>
      <c r="E315" s="44" t="str">
        <f>IFERROR(__xludf.DUMMYFUNCTION("REGEXEXTRACT(C315, """"""([^""""]+)"""""")"),"#N/A")</f>
        <v>#N/A</v>
      </c>
      <c r="F315" s="44"/>
    </row>
    <row r="316">
      <c r="A316" s="41"/>
      <c r="B316" s="41"/>
      <c r="C316" s="42"/>
      <c r="D316" s="41"/>
      <c r="E316" s="44" t="str">
        <f>IFERROR(__xludf.DUMMYFUNCTION("REGEXEXTRACT(C316, """"""([^""""]+)"""""")"),"#N/A")</f>
        <v>#N/A</v>
      </c>
      <c r="F316" s="44"/>
    </row>
    <row r="317">
      <c r="A317" s="41"/>
      <c r="B317" s="41"/>
      <c r="C317" s="42"/>
      <c r="D317" s="41"/>
      <c r="E317" s="44" t="str">
        <f>IFERROR(__xludf.DUMMYFUNCTION("REGEXEXTRACT(C317, """"""([^""""]+)"""""")"),"#N/A")</f>
        <v>#N/A</v>
      </c>
      <c r="F317" s="44"/>
    </row>
    <row r="318">
      <c r="A318" s="41"/>
      <c r="B318" s="41"/>
      <c r="C318" s="42"/>
      <c r="D318" s="41"/>
      <c r="E318" s="44" t="str">
        <f>IFERROR(__xludf.DUMMYFUNCTION("REGEXEXTRACT(C318, """"""([^""""]+)"""""")"),"#N/A")</f>
        <v>#N/A</v>
      </c>
      <c r="F318" s="44"/>
    </row>
    <row r="319">
      <c r="A319" s="41"/>
      <c r="B319" s="41"/>
      <c r="C319" s="42"/>
      <c r="D319" s="41"/>
      <c r="E319" s="44" t="str">
        <f>IFERROR(__xludf.DUMMYFUNCTION("REGEXEXTRACT(C319, """"""([^""""]+)"""""")"),"#N/A")</f>
        <v>#N/A</v>
      </c>
      <c r="F319" s="44"/>
    </row>
    <row r="320">
      <c r="A320" s="41"/>
      <c r="B320" s="41"/>
      <c r="C320" s="42"/>
      <c r="D320" s="41"/>
      <c r="E320" s="44" t="str">
        <f>IFERROR(__xludf.DUMMYFUNCTION("REGEXEXTRACT(C320, """"""([^""""]+)"""""")"),"#N/A")</f>
        <v>#N/A</v>
      </c>
      <c r="F320" s="44"/>
    </row>
    <row r="321">
      <c r="A321" s="41"/>
      <c r="B321" s="41"/>
      <c r="C321" s="42"/>
      <c r="D321" s="41"/>
      <c r="E321" s="44" t="str">
        <f>IFERROR(__xludf.DUMMYFUNCTION("REGEXEXTRACT(C321, """"""([^""""]+)"""""")"),"#N/A")</f>
        <v>#N/A</v>
      </c>
      <c r="F321" s="44"/>
    </row>
    <row r="322">
      <c r="A322" s="41"/>
      <c r="B322" s="41"/>
      <c r="C322" s="42"/>
      <c r="D322" s="41"/>
      <c r="E322" s="44" t="str">
        <f>IFERROR(__xludf.DUMMYFUNCTION("REGEXEXTRACT(C322, """"""([^""""]+)"""""")"),"#N/A")</f>
        <v>#N/A</v>
      </c>
      <c r="F322" s="44"/>
    </row>
    <row r="323">
      <c r="A323" s="41"/>
      <c r="B323" s="41"/>
      <c r="C323" s="42"/>
      <c r="D323" s="41"/>
      <c r="E323" s="44" t="str">
        <f>IFERROR(__xludf.DUMMYFUNCTION("REGEXEXTRACT(C323, """"""([^""""]+)"""""")"),"#N/A")</f>
        <v>#N/A</v>
      </c>
      <c r="F323" s="44"/>
    </row>
    <row r="324">
      <c r="A324" s="41"/>
      <c r="B324" s="41"/>
      <c r="C324" s="42"/>
      <c r="D324" s="41"/>
      <c r="E324" s="44" t="str">
        <f>IFERROR(__xludf.DUMMYFUNCTION("REGEXEXTRACT(C324, """"""([^""""]+)"""""")"),"#N/A")</f>
        <v>#N/A</v>
      </c>
      <c r="F324" s="44"/>
    </row>
    <row r="325">
      <c r="A325" s="41"/>
      <c r="B325" s="41"/>
      <c r="C325" s="42"/>
      <c r="D325" s="41"/>
      <c r="E325" s="44" t="str">
        <f>IFERROR(__xludf.DUMMYFUNCTION("REGEXEXTRACT(C325, """"""([^""""]+)"""""")"),"#N/A")</f>
        <v>#N/A</v>
      </c>
      <c r="F325" s="44"/>
    </row>
    <row r="326">
      <c r="A326" s="41"/>
      <c r="B326" s="41"/>
      <c r="C326" s="42"/>
      <c r="D326" s="41"/>
      <c r="E326" s="44" t="str">
        <f>IFERROR(__xludf.DUMMYFUNCTION("REGEXEXTRACT(C326, """"""([^""""]+)"""""")"),"#N/A")</f>
        <v>#N/A</v>
      </c>
      <c r="F326" s="44"/>
    </row>
    <row r="327">
      <c r="A327" s="41"/>
      <c r="B327" s="41"/>
      <c r="C327" s="42"/>
      <c r="D327" s="41"/>
      <c r="E327" s="44" t="str">
        <f>IFERROR(__xludf.DUMMYFUNCTION("REGEXEXTRACT(C327, """"""([^""""]+)"""""")"),"#N/A")</f>
        <v>#N/A</v>
      </c>
      <c r="F327" s="44"/>
    </row>
    <row r="328">
      <c r="A328" s="41"/>
      <c r="B328" s="41"/>
      <c r="C328" s="42"/>
      <c r="D328" s="41"/>
      <c r="E328" s="44" t="str">
        <f>IFERROR(__xludf.DUMMYFUNCTION("REGEXEXTRACT(C328, """"""([^""""]+)"""""")"),"#N/A")</f>
        <v>#N/A</v>
      </c>
      <c r="F328" s="44"/>
    </row>
    <row r="329">
      <c r="A329" s="41"/>
      <c r="B329" s="41"/>
      <c r="C329" s="42"/>
      <c r="D329" s="41"/>
      <c r="E329" s="44" t="str">
        <f>IFERROR(__xludf.DUMMYFUNCTION("REGEXEXTRACT(C329, """"""([^""""]+)"""""")"),"#N/A")</f>
        <v>#N/A</v>
      </c>
      <c r="F329" s="44"/>
    </row>
    <row r="330">
      <c r="A330" s="41"/>
      <c r="B330" s="41"/>
      <c r="C330" s="42"/>
      <c r="D330" s="41"/>
      <c r="E330" s="44" t="str">
        <f>IFERROR(__xludf.DUMMYFUNCTION("REGEXEXTRACT(C330, """"""([^""""]+)"""""")"),"#N/A")</f>
        <v>#N/A</v>
      </c>
      <c r="F330" s="44"/>
    </row>
    <row r="331">
      <c r="A331" s="41"/>
      <c r="B331" s="41"/>
      <c r="C331" s="42"/>
      <c r="D331" s="41"/>
      <c r="E331" s="44" t="str">
        <f>IFERROR(__xludf.DUMMYFUNCTION("REGEXEXTRACT(C331, """"""([^""""]+)"""""")"),"#N/A")</f>
        <v>#N/A</v>
      </c>
      <c r="F331" s="44"/>
    </row>
    <row r="332">
      <c r="A332" s="41"/>
      <c r="B332" s="41"/>
      <c r="C332" s="42"/>
      <c r="D332" s="41"/>
      <c r="E332" s="44" t="str">
        <f>IFERROR(__xludf.DUMMYFUNCTION("REGEXEXTRACT(C332, """"""([^""""]+)"""""")"),"#N/A")</f>
        <v>#N/A</v>
      </c>
      <c r="F332" s="44"/>
    </row>
    <row r="333">
      <c r="A333" s="41"/>
      <c r="B333" s="41"/>
      <c r="C333" s="42"/>
      <c r="D333" s="41"/>
      <c r="E333" s="44" t="str">
        <f>IFERROR(__xludf.DUMMYFUNCTION("REGEXEXTRACT(C333, """"""([^""""]+)"""""")"),"#N/A")</f>
        <v>#N/A</v>
      </c>
      <c r="F333" s="44"/>
    </row>
    <row r="334">
      <c r="A334" s="41"/>
      <c r="B334" s="41"/>
      <c r="C334" s="42"/>
      <c r="D334" s="41"/>
      <c r="E334" s="44" t="str">
        <f>IFERROR(__xludf.DUMMYFUNCTION("REGEXEXTRACT(C334, """"""([^""""]+)"""""")"),"#N/A")</f>
        <v>#N/A</v>
      </c>
      <c r="F334" s="44"/>
    </row>
    <row r="335">
      <c r="A335" s="41"/>
      <c r="B335" s="41"/>
      <c r="C335" s="42"/>
      <c r="D335" s="41"/>
      <c r="E335" s="44" t="str">
        <f>IFERROR(__xludf.DUMMYFUNCTION("REGEXEXTRACT(C335, """"""([^""""]+)"""""")"),"#N/A")</f>
        <v>#N/A</v>
      </c>
      <c r="F335" s="44"/>
    </row>
    <row r="336">
      <c r="A336" s="41"/>
      <c r="B336" s="41"/>
      <c r="C336" s="42"/>
      <c r="D336" s="41"/>
      <c r="E336" s="44" t="str">
        <f>IFERROR(__xludf.DUMMYFUNCTION("REGEXEXTRACT(C336, """"""([^""""]+)"""""")"),"#N/A")</f>
        <v>#N/A</v>
      </c>
      <c r="F336" s="44"/>
    </row>
    <row r="337">
      <c r="A337" s="41"/>
      <c r="B337" s="41"/>
      <c r="C337" s="42"/>
      <c r="D337" s="41"/>
      <c r="E337" s="44" t="str">
        <f>IFERROR(__xludf.DUMMYFUNCTION("REGEXEXTRACT(C337, """"""([^""""]+)"""""")"),"#N/A")</f>
        <v>#N/A</v>
      </c>
      <c r="F337" s="44"/>
    </row>
    <row r="338">
      <c r="A338" s="41"/>
      <c r="B338" s="41"/>
      <c r="C338" s="42"/>
      <c r="D338" s="41"/>
      <c r="E338" s="44" t="str">
        <f>IFERROR(__xludf.DUMMYFUNCTION("REGEXEXTRACT(C338, """"""([^""""]+)"""""")"),"#N/A")</f>
        <v>#N/A</v>
      </c>
      <c r="F338" s="44"/>
    </row>
    <row r="339">
      <c r="A339" s="41"/>
      <c r="B339" s="41"/>
      <c r="C339" s="42"/>
      <c r="D339" s="41"/>
      <c r="E339" s="44" t="str">
        <f>IFERROR(__xludf.DUMMYFUNCTION("REGEXEXTRACT(C339, """"""([^""""]+)"""""")"),"#N/A")</f>
        <v>#N/A</v>
      </c>
      <c r="F339" s="44"/>
    </row>
    <row r="340">
      <c r="A340" s="41"/>
      <c r="B340" s="41"/>
      <c r="C340" s="42"/>
      <c r="D340" s="41"/>
      <c r="E340" s="44" t="str">
        <f>IFERROR(__xludf.DUMMYFUNCTION("REGEXEXTRACT(C340, """"""([^""""]+)"""""")"),"#N/A")</f>
        <v>#N/A</v>
      </c>
      <c r="F340" s="44"/>
    </row>
    <row r="341">
      <c r="A341" s="41"/>
      <c r="B341" s="41"/>
      <c r="C341" s="42"/>
      <c r="D341" s="41"/>
      <c r="E341" s="44" t="str">
        <f>IFERROR(__xludf.DUMMYFUNCTION("REGEXEXTRACT(C341, """"""([^""""]+)"""""")"),"#N/A")</f>
        <v>#N/A</v>
      </c>
      <c r="F341" s="44"/>
    </row>
    <row r="342">
      <c r="A342" s="41"/>
      <c r="B342" s="41"/>
      <c r="C342" s="42"/>
      <c r="D342" s="41"/>
      <c r="E342" s="44" t="str">
        <f>IFERROR(__xludf.DUMMYFUNCTION("REGEXEXTRACT(C342, """"""([^""""]+)"""""")"),"#N/A")</f>
        <v>#N/A</v>
      </c>
      <c r="F342" s="44"/>
    </row>
    <row r="343">
      <c r="A343" s="41"/>
      <c r="B343" s="41"/>
      <c r="C343" s="42"/>
      <c r="D343" s="41"/>
      <c r="E343" s="44" t="str">
        <f>IFERROR(__xludf.DUMMYFUNCTION("REGEXEXTRACT(C343, """"""([^""""]+)"""""")"),"#N/A")</f>
        <v>#N/A</v>
      </c>
      <c r="F343" s="44"/>
    </row>
    <row r="344">
      <c r="A344" s="41"/>
      <c r="B344" s="41"/>
      <c r="C344" s="42"/>
      <c r="D344" s="41"/>
      <c r="E344" s="44" t="str">
        <f>IFERROR(__xludf.DUMMYFUNCTION("REGEXEXTRACT(C344, """"""([^""""]+)"""""")"),"#N/A")</f>
        <v>#N/A</v>
      </c>
      <c r="F344" s="44"/>
    </row>
    <row r="345">
      <c r="A345" s="41"/>
      <c r="B345" s="41"/>
      <c r="C345" s="42"/>
      <c r="D345" s="41"/>
      <c r="E345" s="44" t="str">
        <f>IFERROR(__xludf.DUMMYFUNCTION("REGEXEXTRACT(C345, """"""([^""""]+)"""""")"),"#N/A")</f>
        <v>#N/A</v>
      </c>
      <c r="F345" s="44"/>
    </row>
    <row r="346">
      <c r="A346" s="41"/>
      <c r="B346" s="41"/>
      <c r="C346" s="42"/>
      <c r="D346" s="41"/>
      <c r="E346" s="44" t="str">
        <f>IFERROR(__xludf.DUMMYFUNCTION("REGEXEXTRACT(C346, """"""([^""""]+)"""""")"),"#N/A")</f>
        <v>#N/A</v>
      </c>
      <c r="F346" s="44"/>
    </row>
    <row r="347">
      <c r="A347" s="41"/>
      <c r="B347" s="41"/>
      <c r="C347" s="42"/>
      <c r="D347" s="41"/>
      <c r="E347" s="44" t="str">
        <f>IFERROR(__xludf.DUMMYFUNCTION("REGEXEXTRACT(C347, """"""([^""""]+)"""""")"),"#N/A")</f>
        <v>#N/A</v>
      </c>
      <c r="F347" s="44"/>
    </row>
    <row r="348">
      <c r="A348" s="41"/>
      <c r="B348" s="41"/>
      <c r="C348" s="42"/>
      <c r="D348" s="41"/>
      <c r="E348" s="44" t="str">
        <f>IFERROR(__xludf.DUMMYFUNCTION("REGEXEXTRACT(C348, """"""([^""""]+)"""""")"),"#N/A")</f>
        <v>#N/A</v>
      </c>
      <c r="F348" s="44"/>
    </row>
    <row r="349">
      <c r="A349" s="41"/>
      <c r="B349" s="41"/>
      <c r="C349" s="42"/>
      <c r="D349" s="41"/>
      <c r="E349" s="44" t="str">
        <f>IFERROR(__xludf.DUMMYFUNCTION("REGEXEXTRACT(C349, """"""([^""""]+)"""""")"),"#N/A")</f>
        <v>#N/A</v>
      </c>
      <c r="F349" s="44"/>
    </row>
    <row r="350">
      <c r="A350" s="41"/>
      <c r="B350" s="41"/>
      <c r="C350" s="42"/>
      <c r="D350" s="41"/>
      <c r="E350" s="44" t="str">
        <f>IFERROR(__xludf.DUMMYFUNCTION("REGEXEXTRACT(C350, """"""([^""""]+)"""""")"),"#N/A")</f>
        <v>#N/A</v>
      </c>
      <c r="F350" s="44"/>
    </row>
    <row r="351">
      <c r="A351" s="41"/>
      <c r="B351" s="41"/>
      <c r="C351" s="42"/>
      <c r="D351" s="41"/>
      <c r="E351" s="44" t="str">
        <f>IFERROR(__xludf.DUMMYFUNCTION("REGEXEXTRACT(C351, """"""([^""""]+)"""""")"),"#N/A")</f>
        <v>#N/A</v>
      </c>
      <c r="F351" s="44"/>
    </row>
    <row r="352">
      <c r="A352" s="41"/>
      <c r="B352" s="41"/>
      <c r="C352" s="42"/>
      <c r="D352" s="41"/>
      <c r="E352" s="44" t="str">
        <f>IFERROR(__xludf.DUMMYFUNCTION("REGEXEXTRACT(C352, """"""([^""""]+)"""""")"),"#N/A")</f>
        <v>#N/A</v>
      </c>
      <c r="F352" s="44"/>
    </row>
    <row r="353">
      <c r="A353" s="41"/>
      <c r="B353" s="41"/>
      <c r="C353" s="42"/>
      <c r="D353" s="41"/>
      <c r="E353" s="44" t="str">
        <f>IFERROR(__xludf.DUMMYFUNCTION("REGEXEXTRACT(C353, """"""([^""""]+)"""""")"),"#N/A")</f>
        <v>#N/A</v>
      </c>
      <c r="F353" s="44"/>
    </row>
    <row r="354">
      <c r="A354" s="41"/>
      <c r="B354" s="41"/>
      <c r="C354" s="42"/>
      <c r="D354" s="41"/>
      <c r="E354" s="44" t="str">
        <f>IFERROR(__xludf.DUMMYFUNCTION("REGEXEXTRACT(C354, """"""([^""""]+)"""""")"),"#N/A")</f>
        <v>#N/A</v>
      </c>
      <c r="F354" s="44"/>
    </row>
    <row r="355">
      <c r="A355" s="41"/>
      <c r="B355" s="41"/>
      <c r="C355" s="42"/>
      <c r="D355" s="41"/>
      <c r="E355" s="44" t="str">
        <f>IFERROR(__xludf.DUMMYFUNCTION("REGEXEXTRACT(C355, """"""([^""""]+)"""""")"),"#N/A")</f>
        <v>#N/A</v>
      </c>
      <c r="F355" s="44"/>
    </row>
    <row r="356">
      <c r="A356" s="41"/>
      <c r="B356" s="41"/>
      <c r="C356" s="42"/>
      <c r="D356" s="41"/>
      <c r="E356" s="44" t="str">
        <f>IFERROR(__xludf.DUMMYFUNCTION("REGEXEXTRACT(C356, """"""([^""""]+)"""""")"),"#N/A")</f>
        <v>#N/A</v>
      </c>
      <c r="F356" s="44"/>
    </row>
    <row r="357">
      <c r="A357" s="41"/>
      <c r="B357" s="41"/>
      <c r="C357" s="42"/>
      <c r="D357" s="41"/>
      <c r="E357" s="44" t="str">
        <f>IFERROR(__xludf.DUMMYFUNCTION("REGEXEXTRACT(C357, """"""([^""""]+)"""""")"),"#N/A")</f>
        <v>#N/A</v>
      </c>
      <c r="F357" s="44"/>
    </row>
    <row r="358">
      <c r="A358" s="41"/>
      <c r="B358" s="41"/>
      <c r="C358" s="42"/>
      <c r="D358" s="41"/>
      <c r="E358" s="44" t="str">
        <f>IFERROR(__xludf.DUMMYFUNCTION("REGEXEXTRACT(C358, """"""([^""""]+)"""""")"),"#N/A")</f>
        <v>#N/A</v>
      </c>
      <c r="F358" s="44"/>
    </row>
    <row r="359">
      <c r="A359" s="41"/>
      <c r="B359" s="41"/>
      <c r="C359" s="42"/>
      <c r="D359" s="41"/>
      <c r="E359" s="44" t="str">
        <f>IFERROR(__xludf.DUMMYFUNCTION("REGEXEXTRACT(C359, """"""([^""""]+)"""""")"),"#N/A")</f>
        <v>#N/A</v>
      </c>
      <c r="F359" s="44"/>
    </row>
    <row r="360">
      <c r="A360" s="41"/>
      <c r="B360" s="41"/>
      <c r="C360" s="42"/>
      <c r="D360" s="41"/>
      <c r="E360" s="44" t="str">
        <f>IFERROR(__xludf.DUMMYFUNCTION("REGEXEXTRACT(C360, """"""([^""""]+)"""""")"),"#N/A")</f>
        <v>#N/A</v>
      </c>
      <c r="F360" s="44"/>
    </row>
    <row r="361">
      <c r="A361" s="41"/>
      <c r="B361" s="41"/>
      <c r="C361" s="42"/>
      <c r="D361" s="41"/>
      <c r="E361" s="44" t="str">
        <f>IFERROR(__xludf.DUMMYFUNCTION("REGEXEXTRACT(C361, """"""([^""""]+)"""""")"),"#N/A")</f>
        <v>#N/A</v>
      </c>
      <c r="F361" s="44"/>
    </row>
    <row r="362">
      <c r="A362" s="41"/>
      <c r="B362" s="41"/>
      <c r="C362" s="42"/>
      <c r="D362" s="41"/>
      <c r="E362" s="44" t="str">
        <f>IFERROR(__xludf.DUMMYFUNCTION("REGEXEXTRACT(C362, """"""([^""""]+)"""""")"),"#N/A")</f>
        <v>#N/A</v>
      </c>
      <c r="F362" s="44"/>
    </row>
    <row r="363">
      <c r="A363" s="41"/>
      <c r="B363" s="41"/>
      <c r="C363" s="42"/>
      <c r="D363" s="41"/>
      <c r="E363" s="44" t="str">
        <f>IFERROR(__xludf.DUMMYFUNCTION("REGEXEXTRACT(C363, """"""([^""""]+)"""""")"),"#N/A")</f>
        <v>#N/A</v>
      </c>
      <c r="F363" s="44"/>
    </row>
    <row r="364">
      <c r="A364" s="41"/>
      <c r="B364" s="41"/>
      <c r="C364" s="42"/>
      <c r="D364" s="41"/>
      <c r="E364" s="44" t="str">
        <f>IFERROR(__xludf.DUMMYFUNCTION("REGEXEXTRACT(C364, """"""([^""""]+)"""""")"),"#N/A")</f>
        <v>#N/A</v>
      </c>
      <c r="F364" s="44"/>
    </row>
    <row r="365">
      <c r="A365" s="41"/>
      <c r="B365" s="41"/>
      <c r="C365" s="42"/>
      <c r="D365" s="41"/>
      <c r="E365" s="44" t="str">
        <f>IFERROR(__xludf.DUMMYFUNCTION("REGEXEXTRACT(C365, """"""([^""""]+)"""""")"),"#N/A")</f>
        <v>#N/A</v>
      </c>
      <c r="F365" s="44"/>
    </row>
    <row r="366">
      <c r="A366" s="41"/>
      <c r="B366" s="41"/>
      <c r="C366" s="42"/>
      <c r="D366" s="41"/>
      <c r="E366" s="44" t="str">
        <f>IFERROR(__xludf.DUMMYFUNCTION("REGEXEXTRACT(C366, """"""([^""""]+)"""""")"),"#N/A")</f>
        <v>#N/A</v>
      </c>
      <c r="F366" s="44"/>
    </row>
    <row r="367">
      <c r="A367" s="41"/>
      <c r="B367" s="41"/>
      <c r="C367" s="42"/>
      <c r="D367" s="41"/>
      <c r="E367" s="44" t="str">
        <f>IFERROR(__xludf.DUMMYFUNCTION("REGEXEXTRACT(C367, """"""([^""""]+)"""""")"),"#N/A")</f>
        <v>#N/A</v>
      </c>
      <c r="F367" s="44"/>
    </row>
    <row r="368">
      <c r="A368" s="41"/>
      <c r="B368" s="41"/>
      <c r="C368" s="42"/>
      <c r="D368" s="41"/>
      <c r="E368" s="44" t="str">
        <f>IFERROR(__xludf.DUMMYFUNCTION("REGEXEXTRACT(C368, """"""([^""""]+)"""""")"),"#N/A")</f>
        <v>#N/A</v>
      </c>
      <c r="F368" s="44"/>
    </row>
    <row r="369">
      <c r="A369" s="41"/>
      <c r="B369" s="41"/>
      <c r="C369" s="42"/>
      <c r="D369" s="41"/>
      <c r="E369" s="44" t="str">
        <f>IFERROR(__xludf.DUMMYFUNCTION("REGEXEXTRACT(C369, """"""([^""""]+)"""""")"),"#N/A")</f>
        <v>#N/A</v>
      </c>
      <c r="F369" s="44"/>
    </row>
    <row r="370">
      <c r="A370" s="41"/>
      <c r="B370" s="41"/>
      <c r="C370" s="42"/>
      <c r="D370" s="41"/>
      <c r="E370" s="44" t="str">
        <f>IFERROR(__xludf.DUMMYFUNCTION("REGEXEXTRACT(C370, """"""([^""""]+)"""""")"),"#N/A")</f>
        <v>#N/A</v>
      </c>
      <c r="F370" s="44"/>
    </row>
    <row r="371">
      <c r="A371" s="41"/>
      <c r="B371" s="41"/>
      <c r="C371" s="42"/>
      <c r="D371" s="41"/>
      <c r="E371" s="44" t="str">
        <f>IFERROR(__xludf.DUMMYFUNCTION("REGEXEXTRACT(C371, """"""([^""""]+)"""""")"),"#N/A")</f>
        <v>#N/A</v>
      </c>
      <c r="F371" s="44"/>
    </row>
    <row r="372">
      <c r="A372" s="41"/>
      <c r="B372" s="41"/>
      <c r="C372" s="42"/>
      <c r="D372" s="41"/>
      <c r="E372" s="44" t="str">
        <f>IFERROR(__xludf.DUMMYFUNCTION("REGEXEXTRACT(C372, """"""([^""""]+)"""""")"),"#N/A")</f>
        <v>#N/A</v>
      </c>
      <c r="F372" s="44"/>
    </row>
    <row r="373">
      <c r="A373" s="41"/>
      <c r="B373" s="41"/>
      <c r="C373" s="42"/>
      <c r="D373" s="41"/>
      <c r="E373" s="44" t="str">
        <f>IFERROR(__xludf.DUMMYFUNCTION("REGEXEXTRACT(C373, """"""([^""""]+)"""""")"),"#N/A")</f>
        <v>#N/A</v>
      </c>
      <c r="F373" s="44"/>
    </row>
    <row r="374">
      <c r="A374" s="41"/>
      <c r="B374" s="41"/>
      <c r="C374" s="42"/>
      <c r="D374" s="41"/>
      <c r="E374" s="44" t="str">
        <f>IFERROR(__xludf.DUMMYFUNCTION("REGEXEXTRACT(C374, """"""([^""""]+)"""""")"),"#N/A")</f>
        <v>#N/A</v>
      </c>
      <c r="F374" s="44"/>
    </row>
    <row r="375">
      <c r="A375" s="41"/>
      <c r="B375" s="41"/>
      <c r="C375" s="42"/>
      <c r="D375" s="41"/>
      <c r="E375" s="44" t="str">
        <f>IFERROR(__xludf.DUMMYFUNCTION("REGEXEXTRACT(C375, """"""([^""""]+)"""""")"),"#N/A")</f>
        <v>#N/A</v>
      </c>
      <c r="F375" s="44"/>
    </row>
    <row r="376">
      <c r="A376" s="41"/>
      <c r="B376" s="41"/>
      <c r="C376" s="42"/>
      <c r="D376" s="41"/>
      <c r="E376" s="44" t="str">
        <f>IFERROR(__xludf.DUMMYFUNCTION("REGEXEXTRACT(C376, """"""([^""""]+)"""""")"),"#N/A")</f>
        <v>#N/A</v>
      </c>
      <c r="F376" s="44"/>
    </row>
    <row r="377">
      <c r="A377" s="41"/>
      <c r="B377" s="41"/>
      <c r="C377" s="42"/>
      <c r="D377" s="41"/>
      <c r="E377" s="44" t="str">
        <f>IFERROR(__xludf.DUMMYFUNCTION("REGEXEXTRACT(C377, """"""([^""""]+)"""""")"),"#N/A")</f>
        <v>#N/A</v>
      </c>
      <c r="F377" s="44"/>
    </row>
    <row r="378">
      <c r="A378" s="41"/>
      <c r="B378" s="41"/>
      <c r="C378" s="42"/>
      <c r="D378" s="41"/>
      <c r="E378" s="44" t="str">
        <f>IFERROR(__xludf.DUMMYFUNCTION("REGEXEXTRACT(C378, """"""([^""""]+)"""""")"),"#N/A")</f>
        <v>#N/A</v>
      </c>
      <c r="F378" s="44"/>
    </row>
    <row r="379">
      <c r="A379" s="41"/>
      <c r="B379" s="41"/>
      <c r="C379" s="42"/>
      <c r="D379" s="41"/>
      <c r="E379" s="44" t="str">
        <f>IFERROR(__xludf.DUMMYFUNCTION("REGEXEXTRACT(C379, """"""([^""""]+)"""""")"),"#N/A")</f>
        <v>#N/A</v>
      </c>
      <c r="F379" s="44"/>
    </row>
    <row r="380">
      <c r="A380" s="41"/>
      <c r="B380" s="41"/>
      <c r="C380" s="42"/>
      <c r="D380" s="41"/>
      <c r="E380" s="44" t="str">
        <f>IFERROR(__xludf.DUMMYFUNCTION("REGEXEXTRACT(C380, """"""([^""""]+)"""""")"),"#N/A")</f>
        <v>#N/A</v>
      </c>
      <c r="F380" s="44"/>
    </row>
    <row r="381">
      <c r="A381" s="41"/>
      <c r="B381" s="41"/>
      <c r="C381" s="42"/>
      <c r="D381" s="41"/>
      <c r="E381" s="44" t="str">
        <f>IFERROR(__xludf.DUMMYFUNCTION("REGEXEXTRACT(C381, """"""([^""""]+)"""""")"),"#N/A")</f>
        <v>#N/A</v>
      </c>
      <c r="F381" s="44"/>
    </row>
    <row r="382">
      <c r="A382" s="41"/>
      <c r="B382" s="41"/>
      <c r="C382" s="42"/>
      <c r="D382" s="41"/>
      <c r="E382" s="44" t="str">
        <f>IFERROR(__xludf.DUMMYFUNCTION("REGEXEXTRACT(C382, """"""([^""""]+)"""""")"),"#N/A")</f>
        <v>#N/A</v>
      </c>
      <c r="F382" s="44"/>
    </row>
    <row r="383">
      <c r="A383" s="41"/>
      <c r="B383" s="41"/>
      <c r="C383" s="42"/>
      <c r="D383" s="41"/>
      <c r="E383" s="44" t="str">
        <f>IFERROR(__xludf.DUMMYFUNCTION("REGEXEXTRACT(C383, """"""([^""""]+)"""""")"),"#N/A")</f>
        <v>#N/A</v>
      </c>
      <c r="F383" s="44"/>
    </row>
    <row r="384">
      <c r="A384" s="41"/>
      <c r="B384" s="41"/>
      <c r="C384" s="42"/>
      <c r="D384" s="41"/>
      <c r="E384" s="44" t="str">
        <f>IFERROR(__xludf.DUMMYFUNCTION("REGEXEXTRACT(C384, """"""([^""""]+)"""""")"),"#N/A")</f>
        <v>#N/A</v>
      </c>
      <c r="F384" s="44"/>
    </row>
    <row r="385">
      <c r="A385" s="41"/>
      <c r="B385" s="41"/>
      <c r="C385" s="42"/>
      <c r="D385" s="41"/>
      <c r="E385" s="44" t="str">
        <f>IFERROR(__xludf.DUMMYFUNCTION("REGEXEXTRACT(C385, """"""([^""""]+)"""""")"),"#N/A")</f>
        <v>#N/A</v>
      </c>
      <c r="F385" s="44"/>
    </row>
    <row r="386">
      <c r="A386" s="41"/>
      <c r="B386" s="41"/>
      <c r="C386" s="42"/>
      <c r="D386" s="41"/>
      <c r="E386" s="44" t="str">
        <f>IFERROR(__xludf.DUMMYFUNCTION("REGEXEXTRACT(C386, """"""([^""""]+)"""""")"),"#N/A")</f>
        <v>#N/A</v>
      </c>
      <c r="F386" s="44"/>
    </row>
    <row r="387">
      <c r="A387" s="41"/>
      <c r="B387" s="41"/>
      <c r="C387" s="42"/>
      <c r="D387" s="41"/>
      <c r="E387" s="44" t="str">
        <f>IFERROR(__xludf.DUMMYFUNCTION("REGEXEXTRACT(C387, """"""([^""""]+)"""""")"),"#N/A")</f>
        <v>#N/A</v>
      </c>
      <c r="F387" s="44"/>
    </row>
    <row r="388">
      <c r="A388" s="41"/>
      <c r="B388" s="41"/>
      <c r="C388" s="42"/>
      <c r="D388" s="41"/>
      <c r="E388" s="44" t="str">
        <f>IFERROR(__xludf.DUMMYFUNCTION("REGEXEXTRACT(C388, """"""([^""""]+)"""""")"),"#N/A")</f>
        <v>#N/A</v>
      </c>
      <c r="F388" s="44"/>
    </row>
    <row r="389">
      <c r="A389" s="41"/>
      <c r="B389" s="41"/>
      <c r="C389" s="42"/>
      <c r="D389" s="41"/>
      <c r="E389" s="44" t="str">
        <f>IFERROR(__xludf.DUMMYFUNCTION("REGEXEXTRACT(C389, """"""([^""""]+)"""""")"),"#N/A")</f>
        <v>#N/A</v>
      </c>
      <c r="F389" s="44"/>
    </row>
    <row r="390">
      <c r="A390" s="41"/>
      <c r="B390" s="41"/>
      <c r="C390" s="42"/>
      <c r="D390" s="41"/>
      <c r="E390" s="44" t="str">
        <f>IFERROR(__xludf.DUMMYFUNCTION("REGEXEXTRACT(C390, """"""([^""""]+)"""""")"),"#N/A")</f>
        <v>#N/A</v>
      </c>
      <c r="F390" s="44"/>
    </row>
    <row r="391">
      <c r="A391" s="41"/>
      <c r="B391" s="41"/>
      <c r="C391" s="42"/>
      <c r="D391" s="41"/>
      <c r="E391" s="44" t="str">
        <f>IFERROR(__xludf.DUMMYFUNCTION("REGEXEXTRACT(C391, """"""([^""""]+)"""""")"),"#N/A")</f>
        <v>#N/A</v>
      </c>
      <c r="F391" s="44"/>
    </row>
    <row r="392">
      <c r="A392" s="41"/>
      <c r="B392" s="41"/>
      <c r="C392" s="42"/>
      <c r="D392" s="41"/>
      <c r="E392" s="44" t="str">
        <f>IFERROR(__xludf.DUMMYFUNCTION("REGEXEXTRACT(C392, """"""([^""""]+)"""""")"),"#N/A")</f>
        <v>#N/A</v>
      </c>
      <c r="F392" s="44"/>
    </row>
    <row r="393">
      <c r="A393" s="41"/>
      <c r="B393" s="41"/>
      <c r="C393" s="42"/>
      <c r="D393" s="41"/>
      <c r="E393" s="44" t="str">
        <f>IFERROR(__xludf.DUMMYFUNCTION("REGEXEXTRACT(C393, """"""([^""""]+)"""""")"),"#N/A")</f>
        <v>#N/A</v>
      </c>
      <c r="F393" s="44"/>
    </row>
    <row r="394">
      <c r="A394" s="41"/>
      <c r="B394" s="41"/>
      <c r="C394" s="42"/>
      <c r="D394" s="41"/>
      <c r="E394" s="44" t="str">
        <f>IFERROR(__xludf.DUMMYFUNCTION("REGEXEXTRACT(C394, """"""([^""""]+)"""""")"),"#N/A")</f>
        <v>#N/A</v>
      </c>
      <c r="F394" s="44"/>
    </row>
    <row r="395">
      <c r="A395" s="41"/>
      <c r="B395" s="41"/>
      <c r="C395" s="42"/>
      <c r="D395" s="41"/>
      <c r="E395" s="44" t="str">
        <f>IFERROR(__xludf.DUMMYFUNCTION("REGEXEXTRACT(C395, """"""([^""""]+)"""""")"),"#N/A")</f>
        <v>#N/A</v>
      </c>
      <c r="F395" s="44"/>
    </row>
    <row r="396">
      <c r="A396" s="41"/>
      <c r="B396" s="41"/>
      <c r="C396" s="42"/>
      <c r="D396" s="41"/>
      <c r="E396" s="44" t="str">
        <f>IFERROR(__xludf.DUMMYFUNCTION("REGEXEXTRACT(C396, """"""([^""""]+)"""""")"),"#N/A")</f>
        <v>#N/A</v>
      </c>
      <c r="F396" s="44"/>
    </row>
    <row r="397">
      <c r="A397" s="41"/>
      <c r="B397" s="41"/>
      <c r="C397" s="42"/>
      <c r="D397" s="41"/>
      <c r="E397" s="44" t="str">
        <f>IFERROR(__xludf.DUMMYFUNCTION("REGEXEXTRACT(C397, """"""([^""""]+)"""""")"),"#N/A")</f>
        <v>#N/A</v>
      </c>
      <c r="F397" s="44"/>
    </row>
    <row r="398">
      <c r="A398" s="41"/>
      <c r="B398" s="41"/>
      <c r="C398" s="42"/>
      <c r="D398" s="41"/>
      <c r="E398" s="44" t="str">
        <f>IFERROR(__xludf.DUMMYFUNCTION("REGEXEXTRACT(C398, """"""([^""""]+)"""""")"),"#N/A")</f>
        <v>#N/A</v>
      </c>
      <c r="F398" s="44"/>
    </row>
    <row r="399">
      <c r="A399" s="41"/>
      <c r="B399" s="41"/>
      <c r="C399" s="42"/>
      <c r="D399" s="41"/>
      <c r="E399" s="44" t="str">
        <f>IFERROR(__xludf.DUMMYFUNCTION("REGEXEXTRACT(C399, """"""([^""""]+)"""""")"),"#N/A")</f>
        <v>#N/A</v>
      </c>
      <c r="F399" s="44"/>
    </row>
    <row r="400">
      <c r="A400" s="41"/>
      <c r="B400" s="41"/>
      <c r="C400" s="42"/>
      <c r="D400" s="41"/>
      <c r="E400" s="44" t="str">
        <f>IFERROR(__xludf.DUMMYFUNCTION("REGEXEXTRACT(C400, """"""([^""""]+)"""""")"),"#N/A")</f>
        <v>#N/A</v>
      </c>
      <c r="F400" s="44"/>
    </row>
    <row r="401">
      <c r="A401" s="41"/>
      <c r="B401" s="41"/>
      <c r="C401" s="42"/>
      <c r="D401" s="41"/>
      <c r="E401" s="44" t="str">
        <f>IFERROR(__xludf.DUMMYFUNCTION("REGEXEXTRACT(C401, """"""([^""""]+)"""""")"),"#N/A")</f>
        <v>#N/A</v>
      </c>
      <c r="F401" s="44"/>
    </row>
    <row r="402">
      <c r="A402" s="41"/>
      <c r="B402" s="41"/>
      <c r="C402" s="42"/>
      <c r="D402" s="41"/>
      <c r="E402" s="44" t="str">
        <f>IFERROR(__xludf.DUMMYFUNCTION("REGEXEXTRACT(C402, """"""([^""""]+)"""""")"),"#N/A")</f>
        <v>#N/A</v>
      </c>
      <c r="F402" s="44"/>
    </row>
    <row r="403">
      <c r="A403" s="41"/>
      <c r="B403" s="41"/>
      <c r="C403" s="42"/>
      <c r="D403" s="41"/>
      <c r="E403" s="44" t="str">
        <f>IFERROR(__xludf.DUMMYFUNCTION("REGEXEXTRACT(C403, """"""([^""""]+)"""""")"),"#N/A")</f>
        <v>#N/A</v>
      </c>
      <c r="F403" s="44"/>
    </row>
    <row r="404">
      <c r="A404" s="41"/>
      <c r="B404" s="41"/>
      <c r="C404" s="42"/>
      <c r="D404" s="41"/>
      <c r="E404" s="44" t="str">
        <f>IFERROR(__xludf.DUMMYFUNCTION("REGEXEXTRACT(C404, """"""([^""""]+)"""""")"),"#N/A")</f>
        <v>#N/A</v>
      </c>
      <c r="F404" s="44"/>
    </row>
    <row r="405">
      <c r="A405" s="41"/>
      <c r="B405" s="41"/>
      <c r="C405" s="42"/>
      <c r="D405" s="41"/>
      <c r="E405" s="44" t="str">
        <f>IFERROR(__xludf.DUMMYFUNCTION("REGEXEXTRACT(C405, """"""([^""""]+)"""""")"),"#N/A")</f>
        <v>#N/A</v>
      </c>
      <c r="F405" s="44"/>
    </row>
    <row r="406">
      <c r="A406" s="41"/>
      <c r="B406" s="41"/>
      <c r="C406" s="42"/>
      <c r="D406" s="41"/>
      <c r="E406" s="44" t="str">
        <f>IFERROR(__xludf.DUMMYFUNCTION("REGEXEXTRACT(C406, """"""([^""""]+)"""""")"),"#N/A")</f>
        <v>#N/A</v>
      </c>
      <c r="F406" s="44"/>
    </row>
    <row r="407">
      <c r="A407" s="41"/>
      <c r="B407" s="41"/>
      <c r="C407" s="42"/>
      <c r="D407" s="41"/>
      <c r="E407" s="44" t="str">
        <f>IFERROR(__xludf.DUMMYFUNCTION("REGEXEXTRACT(C407, """"""([^""""]+)"""""")"),"#N/A")</f>
        <v>#N/A</v>
      </c>
      <c r="F407" s="44"/>
    </row>
    <row r="408">
      <c r="A408" s="41"/>
      <c r="B408" s="41"/>
      <c r="C408" s="42"/>
      <c r="D408" s="41"/>
      <c r="E408" s="44" t="str">
        <f>IFERROR(__xludf.DUMMYFUNCTION("REGEXEXTRACT(C408, """"""([^""""]+)"""""")"),"#N/A")</f>
        <v>#N/A</v>
      </c>
      <c r="F408" s="44"/>
    </row>
    <row r="409">
      <c r="A409" s="41"/>
      <c r="B409" s="41"/>
      <c r="C409" s="42"/>
      <c r="D409" s="41"/>
      <c r="E409" s="44" t="str">
        <f>IFERROR(__xludf.DUMMYFUNCTION("REGEXEXTRACT(C409, """"""([^""""]+)"""""")"),"#N/A")</f>
        <v>#N/A</v>
      </c>
      <c r="F409" s="44"/>
    </row>
    <row r="410">
      <c r="A410" s="41"/>
      <c r="B410" s="41"/>
      <c r="C410" s="42"/>
      <c r="D410" s="41"/>
      <c r="E410" s="44" t="str">
        <f>IFERROR(__xludf.DUMMYFUNCTION("REGEXEXTRACT(C410, """"""([^""""]+)"""""")"),"#N/A")</f>
        <v>#N/A</v>
      </c>
      <c r="F410" s="44"/>
    </row>
    <row r="411">
      <c r="A411" s="41"/>
      <c r="B411" s="41"/>
      <c r="C411" s="42"/>
      <c r="D411" s="41"/>
      <c r="E411" s="44" t="str">
        <f>IFERROR(__xludf.DUMMYFUNCTION("REGEXEXTRACT(C411, """"""([^""""]+)"""""")"),"#N/A")</f>
        <v>#N/A</v>
      </c>
      <c r="F411" s="44"/>
    </row>
    <row r="412">
      <c r="A412" s="41"/>
      <c r="B412" s="41"/>
      <c r="C412" s="42"/>
      <c r="D412" s="41"/>
      <c r="E412" s="44" t="str">
        <f>IFERROR(__xludf.DUMMYFUNCTION("REGEXEXTRACT(C412, """"""([^""""]+)"""""")"),"#N/A")</f>
        <v>#N/A</v>
      </c>
      <c r="F412" s="44"/>
    </row>
    <row r="413">
      <c r="A413" s="41"/>
      <c r="B413" s="41"/>
      <c r="C413" s="42"/>
      <c r="D413" s="41"/>
      <c r="E413" s="44" t="str">
        <f>IFERROR(__xludf.DUMMYFUNCTION("REGEXEXTRACT(C413, """"""([^""""]+)"""""")"),"#N/A")</f>
        <v>#N/A</v>
      </c>
      <c r="F413" s="44"/>
    </row>
    <row r="414">
      <c r="A414" s="41"/>
      <c r="B414" s="41"/>
      <c r="C414" s="42"/>
      <c r="D414" s="41"/>
      <c r="E414" s="44" t="str">
        <f>IFERROR(__xludf.DUMMYFUNCTION("REGEXEXTRACT(C414, """"""([^""""]+)"""""")"),"#N/A")</f>
        <v>#N/A</v>
      </c>
      <c r="F414" s="44"/>
    </row>
    <row r="415">
      <c r="A415" s="41"/>
      <c r="B415" s="41"/>
      <c r="C415" s="42"/>
      <c r="D415" s="41"/>
      <c r="E415" s="44" t="str">
        <f>IFERROR(__xludf.DUMMYFUNCTION("REGEXEXTRACT(C415, """"""([^""""]+)"""""")"),"#N/A")</f>
        <v>#N/A</v>
      </c>
      <c r="F415" s="44"/>
    </row>
    <row r="416">
      <c r="A416" s="41"/>
      <c r="B416" s="41"/>
      <c r="C416" s="42"/>
      <c r="D416" s="41"/>
      <c r="E416" s="44" t="str">
        <f>IFERROR(__xludf.DUMMYFUNCTION("REGEXEXTRACT(C416, """"""([^""""]+)"""""")"),"#N/A")</f>
        <v>#N/A</v>
      </c>
      <c r="F416" s="44"/>
    </row>
    <row r="417">
      <c r="A417" s="41"/>
      <c r="B417" s="41"/>
      <c r="C417" s="42"/>
      <c r="D417" s="41"/>
      <c r="E417" s="44" t="str">
        <f>IFERROR(__xludf.DUMMYFUNCTION("REGEXEXTRACT(C417, """"""([^""""]+)"""""")"),"#N/A")</f>
        <v>#N/A</v>
      </c>
      <c r="F417" s="44"/>
    </row>
    <row r="418">
      <c r="A418" s="41"/>
      <c r="B418" s="41"/>
      <c r="C418" s="42"/>
      <c r="D418" s="41"/>
      <c r="E418" s="44" t="str">
        <f>IFERROR(__xludf.DUMMYFUNCTION("REGEXEXTRACT(C418, """"""([^""""]+)"""""")"),"#N/A")</f>
        <v>#N/A</v>
      </c>
      <c r="F418" s="44"/>
    </row>
    <row r="419">
      <c r="A419" s="41"/>
      <c r="B419" s="41"/>
      <c r="C419" s="42"/>
      <c r="D419" s="41"/>
      <c r="E419" s="44" t="str">
        <f>IFERROR(__xludf.DUMMYFUNCTION("REGEXEXTRACT(C419, """"""([^""""]+)"""""")"),"#N/A")</f>
        <v>#N/A</v>
      </c>
      <c r="F419" s="44"/>
    </row>
    <row r="420">
      <c r="A420" s="41"/>
      <c r="B420" s="41"/>
      <c r="C420" s="42"/>
      <c r="D420" s="41"/>
      <c r="E420" s="44" t="str">
        <f>IFERROR(__xludf.DUMMYFUNCTION("REGEXEXTRACT(C420, """"""([^""""]+)"""""")"),"#N/A")</f>
        <v>#N/A</v>
      </c>
      <c r="F420" s="44"/>
    </row>
    <row r="421">
      <c r="A421" s="41"/>
      <c r="B421" s="41"/>
      <c r="C421" s="42"/>
      <c r="D421" s="41"/>
      <c r="E421" s="44" t="str">
        <f>IFERROR(__xludf.DUMMYFUNCTION("REGEXEXTRACT(C421, """"""([^""""]+)"""""")"),"#N/A")</f>
        <v>#N/A</v>
      </c>
      <c r="F421" s="44"/>
    </row>
    <row r="422">
      <c r="A422" s="41"/>
      <c r="B422" s="41"/>
      <c r="C422" s="42"/>
      <c r="D422" s="41"/>
      <c r="E422" s="44" t="str">
        <f>IFERROR(__xludf.DUMMYFUNCTION("REGEXEXTRACT(C422, """"""([^""""]+)"""""")"),"#N/A")</f>
        <v>#N/A</v>
      </c>
      <c r="F422" s="44"/>
    </row>
    <row r="423">
      <c r="A423" s="41"/>
      <c r="B423" s="41"/>
      <c r="C423" s="42"/>
      <c r="D423" s="41"/>
      <c r="E423" s="44" t="str">
        <f>IFERROR(__xludf.DUMMYFUNCTION("REGEXEXTRACT(C423, """"""([^""""]+)"""""")"),"#N/A")</f>
        <v>#N/A</v>
      </c>
      <c r="F423" s="44"/>
    </row>
    <row r="424">
      <c r="A424" s="41"/>
      <c r="B424" s="41"/>
      <c r="C424" s="42"/>
      <c r="D424" s="41"/>
      <c r="E424" s="44" t="str">
        <f>IFERROR(__xludf.DUMMYFUNCTION("REGEXEXTRACT(C424, """"""([^""""]+)"""""")"),"#N/A")</f>
        <v>#N/A</v>
      </c>
      <c r="F424" s="44"/>
    </row>
    <row r="425">
      <c r="A425" s="41"/>
      <c r="B425" s="41"/>
      <c r="C425" s="42"/>
      <c r="D425" s="41"/>
      <c r="E425" s="44" t="str">
        <f>IFERROR(__xludf.DUMMYFUNCTION("REGEXEXTRACT(C425, """"""([^""""]+)"""""")"),"#N/A")</f>
        <v>#N/A</v>
      </c>
      <c r="F425" s="44"/>
    </row>
    <row r="426">
      <c r="A426" s="41"/>
      <c r="B426" s="41"/>
      <c r="C426" s="42"/>
      <c r="D426" s="41"/>
      <c r="E426" s="44" t="str">
        <f>IFERROR(__xludf.DUMMYFUNCTION("REGEXEXTRACT(C426, """"""([^""""]+)"""""")"),"#N/A")</f>
        <v>#N/A</v>
      </c>
      <c r="F426" s="44"/>
    </row>
    <row r="427">
      <c r="A427" s="41"/>
      <c r="B427" s="41"/>
      <c r="C427" s="42"/>
      <c r="D427" s="41"/>
      <c r="E427" s="44" t="str">
        <f>IFERROR(__xludf.DUMMYFUNCTION("REGEXEXTRACT(C427, """"""([^""""]+)"""""")"),"#N/A")</f>
        <v>#N/A</v>
      </c>
      <c r="F427" s="44"/>
    </row>
    <row r="428">
      <c r="A428" s="41"/>
      <c r="B428" s="41"/>
      <c r="C428" s="42"/>
      <c r="D428" s="41"/>
      <c r="E428" s="44" t="str">
        <f>IFERROR(__xludf.DUMMYFUNCTION("REGEXEXTRACT(C428, """"""([^""""]+)"""""")"),"#N/A")</f>
        <v>#N/A</v>
      </c>
      <c r="F428" s="44"/>
    </row>
    <row r="429">
      <c r="A429" s="41"/>
      <c r="B429" s="41"/>
      <c r="C429" s="42"/>
      <c r="D429" s="41"/>
      <c r="E429" s="44" t="str">
        <f>IFERROR(__xludf.DUMMYFUNCTION("REGEXEXTRACT(C429, """"""([^""""]+)"""""")"),"#N/A")</f>
        <v>#N/A</v>
      </c>
      <c r="F429" s="44"/>
    </row>
    <row r="430">
      <c r="A430" s="41"/>
      <c r="B430" s="41"/>
      <c r="C430" s="42"/>
      <c r="D430" s="41"/>
      <c r="E430" s="44" t="str">
        <f>IFERROR(__xludf.DUMMYFUNCTION("REGEXEXTRACT(C430, """"""([^""""]+)"""""")"),"#N/A")</f>
        <v>#N/A</v>
      </c>
      <c r="F430" s="44"/>
    </row>
    <row r="431">
      <c r="A431" s="41"/>
      <c r="B431" s="41"/>
      <c r="C431" s="42"/>
      <c r="D431" s="41"/>
      <c r="E431" s="44" t="str">
        <f>IFERROR(__xludf.DUMMYFUNCTION("REGEXEXTRACT(C431, """"""([^""""]+)"""""")"),"#N/A")</f>
        <v>#N/A</v>
      </c>
      <c r="F431" s="44"/>
    </row>
    <row r="432">
      <c r="A432" s="41"/>
      <c r="B432" s="41"/>
      <c r="C432" s="42"/>
      <c r="D432" s="41"/>
      <c r="E432" s="44" t="str">
        <f>IFERROR(__xludf.DUMMYFUNCTION("REGEXEXTRACT(C432, """"""([^""""]+)"""""")"),"#N/A")</f>
        <v>#N/A</v>
      </c>
      <c r="F432" s="44"/>
    </row>
    <row r="433">
      <c r="A433" s="41"/>
      <c r="B433" s="41"/>
      <c r="C433" s="42"/>
      <c r="D433" s="41"/>
      <c r="E433" s="44" t="str">
        <f>IFERROR(__xludf.DUMMYFUNCTION("REGEXEXTRACT(C433, """"""([^""""]+)"""""")"),"#N/A")</f>
        <v>#N/A</v>
      </c>
      <c r="F433" s="44"/>
    </row>
    <row r="434">
      <c r="A434" s="41"/>
      <c r="B434" s="41"/>
      <c r="C434" s="42"/>
      <c r="D434" s="41"/>
      <c r="E434" s="44" t="str">
        <f>IFERROR(__xludf.DUMMYFUNCTION("REGEXEXTRACT(C434, """"""([^""""]+)"""""")"),"#N/A")</f>
        <v>#N/A</v>
      </c>
      <c r="F434" s="44"/>
    </row>
    <row r="435">
      <c r="A435" s="41"/>
      <c r="B435" s="41"/>
      <c r="C435" s="42"/>
      <c r="D435" s="41"/>
      <c r="E435" s="44" t="str">
        <f>IFERROR(__xludf.DUMMYFUNCTION("REGEXEXTRACT(C435, """"""([^""""]+)"""""")"),"#N/A")</f>
        <v>#N/A</v>
      </c>
      <c r="F435" s="44"/>
    </row>
    <row r="436">
      <c r="A436" s="41"/>
      <c r="B436" s="41"/>
      <c r="C436" s="42"/>
      <c r="D436" s="41"/>
      <c r="E436" s="44" t="str">
        <f>IFERROR(__xludf.DUMMYFUNCTION("REGEXEXTRACT(C436, """"""([^""""]+)"""""")"),"#N/A")</f>
        <v>#N/A</v>
      </c>
      <c r="F436" s="44"/>
    </row>
    <row r="437">
      <c r="A437" s="41"/>
      <c r="B437" s="41"/>
      <c r="C437" s="42"/>
      <c r="D437" s="41"/>
      <c r="E437" s="44" t="str">
        <f>IFERROR(__xludf.DUMMYFUNCTION("REGEXEXTRACT(C437, """"""([^""""]+)"""""")"),"#N/A")</f>
        <v>#N/A</v>
      </c>
      <c r="F437" s="44"/>
    </row>
    <row r="438">
      <c r="A438" s="41"/>
      <c r="B438" s="41"/>
      <c r="C438" s="42"/>
      <c r="D438" s="41"/>
      <c r="E438" s="44" t="str">
        <f>IFERROR(__xludf.DUMMYFUNCTION("REGEXEXTRACT(C438, """"""([^""""]+)"""""")"),"#N/A")</f>
        <v>#N/A</v>
      </c>
      <c r="F438" s="44"/>
    </row>
    <row r="439">
      <c r="A439" s="41"/>
      <c r="B439" s="41"/>
      <c r="C439" s="42"/>
      <c r="D439" s="41"/>
      <c r="E439" s="44" t="str">
        <f>IFERROR(__xludf.DUMMYFUNCTION("REGEXEXTRACT(C439, """"""([^""""]+)"""""")"),"#N/A")</f>
        <v>#N/A</v>
      </c>
      <c r="F439" s="44"/>
    </row>
    <row r="440">
      <c r="A440" s="41"/>
      <c r="B440" s="41"/>
      <c r="C440" s="42"/>
      <c r="D440" s="41"/>
      <c r="E440" s="44" t="str">
        <f>IFERROR(__xludf.DUMMYFUNCTION("REGEXEXTRACT(C440, """"""([^""""]+)"""""")"),"#N/A")</f>
        <v>#N/A</v>
      </c>
      <c r="F440" s="44"/>
    </row>
    <row r="441">
      <c r="A441" s="41"/>
      <c r="B441" s="41"/>
      <c r="C441" s="42"/>
      <c r="D441" s="41"/>
      <c r="E441" s="44" t="str">
        <f>IFERROR(__xludf.DUMMYFUNCTION("REGEXEXTRACT(C441, """"""([^""""]+)"""""")"),"#N/A")</f>
        <v>#N/A</v>
      </c>
      <c r="F441" s="44"/>
    </row>
    <row r="442">
      <c r="A442" s="41"/>
      <c r="B442" s="41"/>
      <c r="C442" s="42"/>
      <c r="D442" s="41"/>
      <c r="E442" s="44" t="str">
        <f>IFERROR(__xludf.DUMMYFUNCTION("REGEXEXTRACT(C442, """"""([^""""]+)"""""")"),"#N/A")</f>
        <v>#N/A</v>
      </c>
      <c r="F442" s="44"/>
    </row>
    <row r="443">
      <c r="A443" s="41"/>
      <c r="B443" s="41"/>
      <c r="C443" s="42"/>
      <c r="D443" s="41"/>
      <c r="E443" s="44" t="str">
        <f>IFERROR(__xludf.DUMMYFUNCTION("REGEXEXTRACT(C443, """"""([^""""]+)"""""")"),"#N/A")</f>
        <v>#N/A</v>
      </c>
      <c r="F443" s="44"/>
    </row>
    <row r="444">
      <c r="A444" s="41"/>
      <c r="B444" s="41"/>
      <c r="C444" s="42"/>
      <c r="D444" s="41"/>
      <c r="E444" s="44" t="str">
        <f>IFERROR(__xludf.DUMMYFUNCTION("REGEXEXTRACT(C444, """"""([^""""]+)"""""")"),"#N/A")</f>
        <v>#N/A</v>
      </c>
      <c r="F444" s="44"/>
    </row>
    <row r="445">
      <c r="A445" s="41"/>
      <c r="B445" s="41"/>
      <c r="C445" s="42"/>
      <c r="D445" s="41"/>
      <c r="E445" s="44" t="str">
        <f>IFERROR(__xludf.DUMMYFUNCTION("REGEXEXTRACT(C445, """"""([^""""]+)"""""")"),"#N/A")</f>
        <v>#N/A</v>
      </c>
      <c r="F445" s="44"/>
    </row>
    <row r="446">
      <c r="A446" s="41"/>
      <c r="B446" s="41"/>
      <c r="C446" s="42"/>
      <c r="D446" s="41"/>
      <c r="E446" s="44" t="str">
        <f>IFERROR(__xludf.DUMMYFUNCTION("REGEXEXTRACT(C446, """"""([^""""]+)"""""")"),"#N/A")</f>
        <v>#N/A</v>
      </c>
      <c r="F446" s="44"/>
    </row>
    <row r="447">
      <c r="A447" s="41"/>
      <c r="B447" s="41"/>
      <c r="C447" s="42"/>
      <c r="D447" s="41"/>
      <c r="E447" s="44" t="str">
        <f>IFERROR(__xludf.DUMMYFUNCTION("REGEXEXTRACT(C447, """"""([^""""]+)"""""")"),"#N/A")</f>
        <v>#N/A</v>
      </c>
      <c r="F447" s="44"/>
    </row>
    <row r="448">
      <c r="A448" s="41"/>
      <c r="B448" s="41"/>
      <c r="C448" s="42"/>
      <c r="D448" s="41"/>
      <c r="E448" s="44" t="str">
        <f>IFERROR(__xludf.DUMMYFUNCTION("REGEXEXTRACT(C448, """"""([^""""]+)"""""")"),"#N/A")</f>
        <v>#N/A</v>
      </c>
      <c r="F448" s="44"/>
    </row>
    <row r="449">
      <c r="A449" s="41"/>
      <c r="B449" s="41"/>
      <c r="C449" s="42"/>
      <c r="D449" s="41"/>
      <c r="E449" s="44" t="str">
        <f>IFERROR(__xludf.DUMMYFUNCTION("REGEXEXTRACT(C449, """"""([^""""]+)"""""")"),"#N/A")</f>
        <v>#N/A</v>
      </c>
      <c r="F449" s="44"/>
    </row>
    <row r="450">
      <c r="A450" s="41"/>
      <c r="B450" s="41"/>
      <c r="C450" s="42"/>
      <c r="D450" s="41"/>
      <c r="E450" s="44" t="str">
        <f>IFERROR(__xludf.DUMMYFUNCTION("REGEXEXTRACT(C450, """"""([^""""]+)"""""")"),"#N/A")</f>
        <v>#N/A</v>
      </c>
      <c r="F450" s="44"/>
    </row>
    <row r="451">
      <c r="A451" s="41"/>
      <c r="B451" s="41"/>
      <c r="C451" s="42"/>
      <c r="D451" s="41"/>
      <c r="E451" s="44" t="str">
        <f>IFERROR(__xludf.DUMMYFUNCTION("REGEXEXTRACT(C451, """"""([^""""]+)"""""")"),"#N/A")</f>
        <v>#N/A</v>
      </c>
      <c r="F451" s="44"/>
    </row>
    <row r="452">
      <c r="A452" s="41"/>
      <c r="B452" s="41"/>
      <c r="C452" s="42"/>
      <c r="D452" s="41"/>
      <c r="E452" s="44" t="str">
        <f>IFERROR(__xludf.DUMMYFUNCTION("REGEXEXTRACT(C452, """"""([^""""]+)"""""")"),"#N/A")</f>
        <v>#N/A</v>
      </c>
      <c r="F452" s="44"/>
    </row>
    <row r="453">
      <c r="A453" s="41"/>
      <c r="B453" s="41"/>
      <c r="C453" s="42"/>
      <c r="D453" s="41"/>
      <c r="E453" s="44" t="str">
        <f>IFERROR(__xludf.DUMMYFUNCTION("REGEXEXTRACT(C453, """"""([^""""]+)"""""")"),"#N/A")</f>
        <v>#N/A</v>
      </c>
      <c r="F453" s="44"/>
    </row>
    <row r="454">
      <c r="A454" s="41"/>
      <c r="B454" s="41"/>
      <c r="C454" s="42"/>
      <c r="D454" s="41"/>
      <c r="E454" s="44" t="str">
        <f>IFERROR(__xludf.DUMMYFUNCTION("REGEXEXTRACT(C454, """"""([^""""]+)"""""")"),"#N/A")</f>
        <v>#N/A</v>
      </c>
      <c r="F454" s="44"/>
    </row>
    <row r="455">
      <c r="A455" s="41"/>
      <c r="B455" s="41"/>
      <c r="C455" s="42"/>
      <c r="D455" s="41"/>
      <c r="E455" s="44" t="str">
        <f>IFERROR(__xludf.DUMMYFUNCTION("REGEXEXTRACT(C455, """"""([^""""]+)"""""")"),"#N/A")</f>
        <v>#N/A</v>
      </c>
      <c r="F455" s="44"/>
    </row>
    <row r="456">
      <c r="A456" s="41"/>
      <c r="B456" s="41"/>
      <c r="C456" s="42"/>
      <c r="D456" s="41"/>
      <c r="E456" s="44" t="str">
        <f>IFERROR(__xludf.DUMMYFUNCTION("REGEXEXTRACT(C456, """"""([^""""]+)"""""")"),"#N/A")</f>
        <v>#N/A</v>
      </c>
      <c r="F456" s="44"/>
    </row>
    <row r="457">
      <c r="A457" s="41"/>
      <c r="B457" s="41"/>
      <c r="C457" s="42"/>
      <c r="D457" s="41"/>
      <c r="E457" s="44" t="str">
        <f>IFERROR(__xludf.DUMMYFUNCTION("REGEXEXTRACT(C457, """"""([^""""]+)"""""")"),"#N/A")</f>
        <v>#N/A</v>
      </c>
      <c r="F457" s="44"/>
    </row>
    <row r="458">
      <c r="A458" s="41"/>
      <c r="B458" s="41"/>
      <c r="C458" s="42"/>
      <c r="D458" s="41"/>
      <c r="E458" s="44" t="str">
        <f>IFERROR(__xludf.DUMMYFUNCTION("REGEXEXTRACT(C458, """"""([^""""]+)"""""")"),"#N/A")</f>
        <v>#N/A</v>
      </c>
      <c r="F458" s="44"/>
    </row>
    <row r="459">
      <c r="A459" s="41"/>
      <c r="B459" s="41"/>
      <c r="C459" s="42"/>
      <c r="D459" s="41"/>
      <c r="E459" s="44" t="str">
        <f>IFERROR(__xludf.DUMMYFUNCTION("REGEXEXTRACT(C459, """"""([^""""]+)"""""")"),"#N/A")</f>
        <v>#N/A</v>
      </c>
      <c r="F459" s="44"/>
    </row>
    <row r="460">
      <c r="A460" s="41"/>
      <c r="B460" s="41"/>
      <c r="C460" s="42"/>
      <c r="D460" s="41"/>
      <c r="E460" s="44" t="str">
        <f>IFERROR(__xludf.DUMMYFUNCTION("REGEXEXTRACT(C460, """"""([^""""]+)"""""")"),"#N/A")</f>
        <v>#N/A</v>
      </c>
      <c r="F460" s="44"/>
    </row>
    <row r="461">
      <c r="A461" s="41"/>
      <c r="B461" s="41"/>
      <c r="C461" s="42"/>
      <c r="D461" s="41"/>
      <c r="E461" s="44" t="str">
        <f>IFERROR(__xludf.DUMMYFUNCTION("REGEXEXTRACT(C461, """"""([^""""]+)"""""")"),"#N/A")</f>
        <v>#N/A</v>
      </c>
      <c r="F461" s="44"/>
    </row>
    <row r="462">
      <c r="A462" s="41"/>
      <c r="B462" s="41"/>
      <c r="C462" s="42"/>
      <c r="D462" s="41"/>
      <c r="E462" s="44" t="str">
        <f>IFERROR(__xludf.DUMMYFUNCTION("REGEXEXTRACT(C462, """"""([^""""]+)"""""")"),"#N/A")</f>
        <v>#N/A</v>
      </c>
      <c r="F462" s="44"/>
    </row>
    <row r="463">
      <c r="A463" s="41"/>
      <c r="B463" s="41"/>
      <c r="C463" s="42"/>
      <c r="D463" s="41"/>
      <c r="E463" s="44" t="str">
        <f>IFERROR(__xludf.DUMMYFUNCTION("REGEXEXTRACT(C463, """"""([^""""]+)"""""")"),"#N/A")</f>
        <v>#N/A</v>
      </c>
      <c r="F463" s="44"/>
    </row>
    <row r="464">
      <c r="A464" s="41"/>
      <c r="B464" s="41"/>
      <c r="C464" s="42"/>
      <c r="D464" s="41"/>
      <c r="E464" s="44" t="str">
        <f>IFERROR(__xludf.DUMMYFUNCTION("REGEXEXTRACT(C464, """"""([^""""]+)"""""")"),"#N/A")</f>
        <v>#N/A</v>
      </c>
      <c r="F464" s="44"/>
    </row>
    <row r="465">
      <c r="A465" s="41"/>
      <c r="B465" s="41"/>
      <c r="C465" s="42"/>
      <c r="D465" s="41"/>
      <c r="E465" s="44" t="str">
        <f>IFERROR(__xludf.DUMMYFUNCTION("REGEXEXTRACT(C465, """"""([^""""]+)"""""")"),"#N/A")</f>
        <v>#N/A</v>
      </c>
      <c r="F465" s="44"/>
    </row>
    <row r="466">
      <c r="A466" s="41"/>
      <c r="B466" s="41"/>
      <c r="C466" s="42"/>
      <c r="D466" s="41"/>
      <c r="E466" s="44" t="str">
        <f>IFERROR(__xludf.DUMMYFUNCTION("REGEXEXTRACT(C466, """"""([^""""]+)"""""")"),"#N/A")</f>
        <v>#N/A</v>
      </c>
      <c r="F466" s="44"/>
    </row>
    <row r="467">
      <c r="A467" s="41"/>
      <c r="B467" s="41"/>
      <c r="C467" s="42"/>
      <c r="D467" s="41"/>
      <c r="E467" s="44" t="str">
        <f>IFERROR(__xludf.DUMMYFUNCTION("REGEXEXTRACT(C467, """"""([^""""]+)"""""")"),"#N/A")</f>
        <v>#N/A</v>
      </c>
      <c r="F467" s="44"/>
    </row>
    <row r="468">
      <c r="A468" s="41"/>
      <c r="B468" s="41"/>
      <c r="C468" s="42"/>
      <c r="D468" s="41"/>
      <c r="E468" s="44" t="str">
        <f>IFERROR(__xludf.DUMMYFUNCTION("REGEXEXTRACT(C468, """"""([^""""]+)"""""")"),"#N/A")</f>
        <v>#N/A</v>
      </c>
      <c r="F468" s="44"/>
    </row>
    <row r="469">
      <c r="A469" s="41"/>
      <c r="B469" s="41"/>
      <c r="C469" s="42"/>
      <c r="D469" s="41"/>
      <c r="E469" s="44" t="str">
        <f>IFERROR(__xludf.DUMMYFUNCTION("REGEXEXTRACT(C469, """"""([^""""]+)"""""")"),"#N/A")</f>
        <v>#N/A</v>
      </c>
      <c r="F469" s="44"/>
    </row>
    <row r="470">
      <c r="A470" s="41"/>
      <c r="B470" s="41"/>
      <c r="C470" s="42"/>
      <c r="D470" s="41"/>
      <c r="E470" s="44" t="str">
        <f>IFERROR(__xludf.DUMMYFUNCTION("REGEXEXTRACT(C470, """"""([^""""]+)"""""")"),"#N/A")</f>
        <v>#N/A</v>
      </c>
      <c r="F470" s="44"/>
    </row>
    <row r="471">
      <c r="A471" s="41"/>
      <c r="B471" s="41"/>
      <c r="C471" s="42"/>
      <c r="D471" s="41"/>
      <c r="E471" s="44" t="str">
        <f>IFERROR(__xludf.DUMMYFUNCTION("REGEXEXTRACT(C471, """"""([^""""]+)"""""")"),"#N/A")</f>
        <v>#N/A</v>
      </c>
      <c r="F471" s="44"/>
    </row>
    <row r="472">
      <c r="A472" s="41"/>
      <c r="B472" s="41"/>
      <c r="C472" s="42"/>
      <c r="D472" s="41"/>
      <c r="E472" s="44" t="str">
        <f>IFERROR(__xludf.DUMMYFUNCTION("REGEXEXTRACT(C472, """"""([^""""]+)"""""")"),"#N/A")</f>
        <v>#N/A</v>
      </c>
      <c r="F472" s="44"/>
    </row>
    <row r="473">
      <c r="A473" s="41"/>
      <c r="B473" s="41"/>
      <c r="C473" s="42"/>
      <c r="D473" s="41"/>
      <c r="E473" s="44" t="str">
        <f>IFERROR(__xludf.DUMMYFUNCTION("REGEXEXTRACT(C473, """"""([^""""]+)"""""")"),"#N/A")</f>
        <v>#N/A</v>
      </c>
      <c r="F473" s="44"/>
    </row>
    <row r="474">
      <c r="A474" s="41"/>
      <c r="B474" s="41"/>
      <c r="C474" s="42"/>
      <c r="D474" s="41"/>
      <c r="E474" s="44" t="str">
        <f>IFERROR(__xludf.DUMMYFUNCTION("REGEXEXTRACT(C474, """"""([^""""]+)"""""")"),"#N/A")</f>
        <v>#N/A</v>
      </c>
      <c r="F474" s="44"/>
    </row>
    <row r="475">
      <c r="A475" s="41"/>
      <c r="B475" s="41"/>
      <c r="C475" s="42"/>
      <c r="D475" s="41"/>
      <c r="E475" s="44" t="str">
        <f>IFERROR(__xludf.DUMMYFUNCTION("REGEXEXTRACT(C475, """"""([^""""]+)"""""")"),"#N/A")</f>
        <v>#N/A</v>
      </c>
      <c r="F475" s="44"/>
    </row>
    <row r="476">
      <c r="A476" s="41"/>
      <c r="B476" s="41"/>
      <c r="C476" s="42"/>
      <c r="D476" s="41"/>
      <c r="E476" s="44" t="str">
        <f>IFERROR(__xludf.DUMMYFUNCTION("REGEXEXTRACT(C476, """"""([^""""]+)"""""")"),"#N/A")</f>
        <v>#N/A</v>
      </c>
      <c r="F476" s="44"/>
    </row>
    <row r="477">
      <c r="A477" s="41"/>
      <c r="B477" s="41"/>
      <c r="C477" s="42"/>
      <c r="D477" s="41"/>
      <c r="E477" s="44" t="str">
        <f>IFERROR(__xludf.DUMMYFUNCTION("REGEXEXTRACT(C477, """"""([^""""]+)"""""")"),"#N/A")</f>
        <v>#N/A</v>
      </c>
      <c r="F477" s="44"/>
    </row>
    <row r="478">
      <c r="A478" s="41"/>
      <c r="B478" s="41"/>
      <c r="C478" s="42"/>
      <c r="D478" s="41"/>
      <c r="E478" s="44" t="str">
        <f>IFERROR(__xludf.DUMMYFUNCTION("REGEXEXTRACT(C478, """"""([^""""]+)"""""")"),"#N/A")</f>
        <v>#N/A</v>
      </c>
      <c r="F478" s="44"/>
    </row>
    <row r="479">
      <c r="A479" s="41"/>
      <c r="B479" s="41"/>
      <c r="C479" s="42"/>
      <c r="D479" s="41"/>
      <c r="E479" s="44" t="str">
        <f>IFERROR(__xludf.DUMMYFUNCTION("REGEXEXTRACT(C479, """"""([^""""]+)"""""")"),"#N/A")</f>
        <v>#N/A</v>
      </c>
      <c r="F479" s="44"/>
    </row>
    <row r="480">
      <c r="A480" s="41"/>
      <c r="B480" s="41"/>
      <c r="C480" s="42"/>
      <c r="D480" s="41"/>
      <c r="E480" s="44" t="str">
        <f>IFERROR(__xludf.DUMMYFUNCTION("REGEXEXTRACT(C480, """"""([^""""]+)"""""")"),"#N/A")</f>
        <v>#N/A</v>
      </c>
      <c r="F480" s="44"/>
    </row>
    <row r="481">
      <c r="A481" s="41"/>
      <c r="B481" s="41"/>
      <c r="C481" s="42"/>
      <c r="D481" s="41"/>
      <c r="E481" s="44" t="str">
        <f>IFERROR(__xludf.DUMMYFUNCTION("REGEXEXTRACT(C481, """"""([^""""]+)"""""")"),"#N/A")</f>
        <v>#N/A</v>
      </c>
      <c r="F481" s="44"/>
    </row>
    <row r="482">
      <c r="A482" s="41"/>
      <c r="B482" s="41"/>
      <c r="C482" s="42"/>
      <c r="D482" s="41"/>
      <c r="E482" s="44" t="str">
        <f>IFERROR(__xludf.DUMMYFUNCTION("REGEXEXTRACT(C482, """"""([^""""]+)"""""")"),"#N/A")</f>
        <v>#N/A</v>
      </c>
      <c r="F482" s="44"/>
    </row>
    <row r="483">
      <c r="A483" s="41"/>
      <c r="B483" s="41"/>
      <c r="C483" s="42"/>
      <c r="D483" s="41"/>
      <c r="E483" s="44" t="str">
        <f>IFERROR(__xludf.DUMMYFUNCTION("REGEXEXTRACT(C483, """"""([^""""]+)"""""")"),"#N/A")</f>
        <v>#N/A</v>
      </c>
      <c r="F483" s="44"/>
    </row>
    <row r="484">
      <c r="A484" s="41"/>
      <c r="B484" s="41"/>
      <c r="C484" s="42"/>
      <c r="D484" s="41"/>
      <c r="E484" s="44" t="str">
        <f>IFERROR(__xludf.DUMMYFUNCTION("REGEXEXTRACT(C484, """"""([^""""]+)"""""")"),"#N/A")</f>
        <v>#N/A</v>
      </c>
      <c r="F484" s="44"/>
    </row>
    <row r="485">
      <c r="A485" s="41"/>
      <c r="B485" s="41"/>
      <c r="C485" s="42"/>
      <c r="D485" s="41"/>
      <c r="E485" s="44" t="str">
        <f>IFERROR(__xludf.DUMMYFUNCTION("REGEXEXTRACT(C485, """"""([^""""]+)"""""")"),"#N/A")</f>
        <v>#N/A</v>
      </c>
      <c r="F485" s="44"/>
    </row>
    <row r="486">
      <c r="A486" s="41"/>
      <c r="B486" s="41"/>
      <c r="C486" s="42"/>
      <c r="D486" s="41"/>
      <c r="E486" s="44" t="str">
        <f>IFERROR(__xludf.DUMMYFUNCTION("REGEXEXTRACT(C486, """"""([^""""]+)"""""")"),"#N/A")</f>
        <v>#N/A</v>
      </c>
      <c r="F486" s="44"/>
    </row>
    <row r="487">
      <c r="A487" s="41"/>
      <c r="B487" s="41"/>
      <c r="C487" s="42"/>
      <c r="D487" s="41"/>
      <c r="E487" s="44" t="str">
        <f>IFERROR(__xludf.DUMMYFUNCTION("REGEXEXTRACT(C487, """"""([^""""]+)"""""")"),"#N/A")</f>
        <v>#N/A</v>
      </c>
      <c r="F487" s="44"/>
    </row>
    <row r="488">
      <c r="A488" s="41"/>
      <c r="B488" s="41"/>
      <c r="C488" s="42"/>
      <c r="D488" s="41"/>
      <c r="E488" s="44" t="str">
        <f>IFERROR(__xludf.DUMMYFUNCTION("REGEXEXTRACT(C488, """"""([^""""]+)"""""")"),"#N/A")</f>
        <v>#N/A</v>
      </c>
      <c r="F488" s="44"/>
    </row>
    <row r="489">
      <c r="A489" s="41"/>
      <c r="B489" s="41"/>
      <c r="C489" s="42"/>
      <c r="D489" s="41"/>
      <c r="E489" s="44" t="str">
        <f>IFERROR(__xludf.DUMMYFUNCTION("REGEXEXTRACT(C489, """"""([^""""]+)"""""")"),"#N/A")</f>
        <v>#N/A</v>
      </c>
      <c r="F489" s="44"/>
    </row>
    <row r="490">
      <c r="A490" s="41"/>
      <c r="B490" s="41"/>
      <c r="C490" s="42"/>
      <c r="D490" s="41"/>
      <c r="E490" s="44" t="str">
        <f>IFERROR(__xludf.DUMMYFUNCTION("REGEXEXTRACT(C490, """"""([^""""]+)"""""")"),"#N/A")</f>
        <v>#N/A</v>
      </c>
      <c r="F490" s="44"/>
    </row>
    <row r="491">
      <c r="A491" s="41"/>
      <c r="B491" s="41"/>
      <c r="C491" s="42"/>
      <c r="D491" s="41"/>
      <c r="E491" s="44" t="str">
        <f>IFERROR(__xludf.DUMMYFUNCTION("REGEXEXTRACT(C491, """"""([^""""]+)"""""")"),"#N/A")</f>
        <v>#N/A</v>
      </c>
      <c r="F491" s="44"/>
    </row>
    <row r="492">
      <c r="A492" s="41"/>
      <c r="B492" s="41"/>
      <c r="C492" s="42"/>
      <c r="D492" s="41"/>
      <c r="E492" s="44" t="str">
        <f>IFERROR(__xludf.DUMMYFUNCTION("REGEXEXTRACT(C492, """"""([^""""]+)"""""")"),"#N/A")</f>
        <v>#N/A</v>
      </c>
      <c r="F492" s="44"/>
    </row>
    <row r="493">
      <c r="A493" s="41"/>
      <c r="B493" s="41"/>
      <c r="C493" s="42"/>
      <c r="D493" s="41"/>
      <c r="E493" s="44" t="str">
        <f>IFERROR(__xludf.DUMMYFUNCTION("REGEXEXTRACT(C493, """"""([^""""]+)"""""")"),"#N/A")</f>
        <v>#N/A</v>
      </c>
      <c r="F493" s="44"/>
    </row>
    <row r="494">
      <c r="A494" s="41"/>
      <c r="B494" s="41"/>
      <c r="C494" s="42"/>
      <c r="D494" s="41"/>
      <c r="E494" s="44" t="str">
        <f>IFERROR(__xludf.DUMMYFUNCTION("REGEXEXTRACT(C494, """"""([^""""]+)"""""")"),"#N/A")</f>
        <v>#N/A</v>
      </c>
      <c r="F494" s="44"/>
    </row>
    <row r="495">
      <c r="A495" s="41"/>
      <c r="B495" s="41"/>
      <c r="C495" s="42"/>
      <c r="D495" s="41"/>
      <c r="E495" s="44" t="str">
        <f>IFERROR(__xludf.DUMMYFUNCTION("REGEXEXTRACT(C495, """"""([^""""]+)"""""")"),"#N/A")</f>
        <v>#N/A</v>
      </c>
      <c r="F495" s="44"/>
    </row>
    <row r="496">
      <c r="A496" s="41"/>
      <c r="B496" s="41"/>
      <c r="C496" s="42"/>
      <c r="D496" s="41"/>
      <c r="E496" s="44" t="str">
        <f>IFERROR(__xludf.DUMMYFUNCTION("REGEXEXTRACT(C496, """"""([^""""]+)"""""")"),"#N/A")</f>
        <v>#N/A</v>
      </c>
      <c r="F496" s="44"/>
    </row>
    <row r="497">
      <c r="A497" s="41"/>
      <c r="B497" s="41"/>
      <c r="C497" s="42"/>
      <c r="D497" s="41"/>
      <c r="E497" s="44" t="str">
        <f>IFERROR(__xludf.DUMMYFUNCTION("REGEXEXTRACT(C497, """"""([^""""]+)"""""")"),"#N/A")</f>
        <v>#N/A</v>
      </c>
      <c r="F497" s="44"/>
    </row>
    <row r="498">
      <c r="A498" s="41"/>
      <c r="B498" s="41"/>
      <c r="C498" s="42"/>
      <c r="D498" s="41"/>
      <c r="E498" s="44" t="str">
        <f>IFERROR(__xludf.DUMMYFUNCTION("REGEXEXTRACT(C498, """"""([^""""]+)"""""")"),"#N/A")</f>
        <v>#N/A</v>
      </c>
      <c r="F498" s="44"/>
    </row>
    <row r="499">
      <c r="A499" s="41"/>
      <c r="B499" s="41"/>
      <c r="C499" s="42"/>
      <c r="D499" s="41"/>
      <c r="E499" s="44" t="str">
        <f>IFERROR(__xludf.DUMMYFUNCTION("REGEXEXTRACT(C499, """"""([^""""]+)"""""")"),"#N/A")</f>
        <v>#N/A</v>
      </c>
      <c r="F499" s="44"/>
    </row>
    <row r="500">
      <c r="A500" s="41"/>
      <c r="B500" s="41"/>
      <c r="C500" s="42"/>
      <c r="D500" s="41"/>
      <c r="E500" s="44" t="str">
        <f>IFERROR(__xludf.DUMMYFUNCTION("REGEXEXTRACT(C500, """"""([^""""]+)"""""")"),"#N/A")</f>
        <v>#N/A</v>
      </c>
      <c r="F500" s="44"/>
    </row>
    <row r="501">
      <c r="A501" s="41"/>
      <c r="B501" s="41"/>
      <c r="C501" s="42"/>
      <c r="D501" s="41"/>
      <c r="E501" s="44" t="str">
        <f>IFERROR(__xludf.DUMMYFUNCTION("REGEXEXTRACT(C501, """"""([^""""]+)"""""")"),"#N/A")</f>
        <v>#N/A</v>
      </c>
      <c r="F501" s="44"/>
    </row>
    <row r="502">
      <c r="A502" s="41"/>
      <c r="B502" s="41"/>
      <c r="C502" s="42"/>
      <c r="D502" s="41"/>
      <c r="E502" s="44" t="str">
        <f>IFERROR(__xludf.DUMMYFUNCTION("REGEXEXTRACT(C502, """"""([^""""]+)"""""")"),"#N/A")</f>
        <v>#N/A</v>
      </c>
      <c r="F502" s="44"/>
    </row>
    <row r="503">
      <c r="A503" s="41"/>
      <c r="B503" s="41"/>
      <c r="C503" s="42"/>
      <c r="D503" s="41"/>
      <c r="E503" s="44" t="str">
        <f>IFERROR(__xludf.DUMMYFUNCTION("REGEXEXTRACT(C503, """"""([^""""]+)"""""")"),"#N/A")</f>
        <v>#N/A</v>
      </c>
      <c r="F503" s="44"/>
    </row>
    <row r="504">
      <c r="A504" s="41"/>
      <c r="B504" s="41"/>
      <c r="C504" s="42"/>
      <c r="D504" s="41"/>
      <c r="E504" s="44" t="str">
        <f>IFERROR(__xludf.DUMMYFUNCTION("REGEXEXTRACT(C504, """"""([^""""]+)"""""")"),"#N/A")</f>
        <v>#N/A</v>
      </c>
      <c r="F504" s="44"/>
    </row>
    <row r="505">
      <c r="A505" s="41"/>
      <c r="B505" s="41"/>
      <c r="C505" s="42"/>
      <c r="D505" s="41"/>
      <c r="E505" s="44" t="str">
        <f>IFERROR(__xludf.DUMMYFUNCTION("REGEXEXTRACT(C505, """"""([^""""]+)"""""")"),"#N/A")</f>
        <v>#N/A</v>
      </c>
      <c r="F505" s="44"/>
    </row>
    <row r="506">
      <c r="A506" s="41"/>
      <c r="B506" s="41"/>
      <c r="C506" s="42"/>
      <c r="D506" s="41"/>
      <c r="E506" s="44" t="str">
        <f>IFERROR(__xludf.DUMMYFUNCTION("REGEXEXTRACT(C506, """"""([^""""]+)"""""")"),"#N/A")</f>
        <v>#N/A</v>
      </c>
      <c r="F506" s="44"/>
    </row>
    <row r="507">
      <c r="A507" s="41"/>
      <c r="B507" s="41"/>
      <c r="C507" s="42"/>
      <c r="D507" s="41"/>
      <c r="E507" s="44" t="str">
        <f>IFERROR(__xludf.DUMMYFUNCTION("REGEXEXTRACT(C507, """"""([^""""]+)"""""")"),"#N/A")</f>
        <v>#N/A</v>
      </c>
      <c r="F507" s="44"/>
    </row>
    <row r="508">
      <c r="A508" s="41"/>
      <c r="B508" s="41"/>
      <c r="C508" s="42"/>
      <c r="D508" s="41"/>
      <c r="E508" s="44" t="str">
        <f>IFERROR(__xludf.DUMMYFUNCTION("REGEXEXTRACT(C508, """"""([^""""]+)"""""")"),"#N/A")</f>
        <v>#N/A</v>
      </c>
      <c r="F508" s="44"/>
    </row>
    <row r="509">
      <c r="A509" s="41"/>
      <c r="B509" s="41"/>
      <c r="C509" s="42"/>
      <c r="D509" s="41"/>
      <c r="E509" s="44" t="str">
        <f>IFERROR(__xludf.DUMMYFUNCTION("REGEXEXTRACT(C509, """"""([^""""]+)"""""")"),"#N/A")</f>
        <v>#N/A</v>
      </c>
      <c r="F509" s="44"/>
    </row>
    <row r="510">
      <c r="A510" s="41"/>
      <c r="B510" s="41"/>
      <c r="C510" s="42"/>
      <c r="D510" s="41"/>
      <c r="E510" s="44" t="str">
        <f>IFERROR(__xludf.DUMMYFUNCTION("REGEXEXTRACT(C510, """"""([^""""]+)"""""")"),"#N/A")</f>
        <v>#N/A</v>
      </c>
      <c r="F510" s="44"/>
    </row>
    <row r="511">
      <c r="A511" s="41"/>
      <c r="B511" s="41"/>
      <c r="C511" s="42"/>
      <c r="D511" s="41"/>
      <c r="E511" s="44" t="str">
        <f>IFERROR(__xludf.DUMMYFUNCTION("REGEXEXTRACT(C511, """"""([^""""]+)"""""")"),"#N/A")</f>
        <v>#N/A</v>
      </c>
      <c r="F511" s="44"/>
    </row>
    <row r="512">
      <c r="A512" s="41"/>
      <c r="B512" s="41"/>
      <c r="C512" s="42"/>
      <c r="D512" s="41"/>
      <c r="E512" s="44" t="str">
        <f>IFERROR(__xludf.DUMMYFUNCTION("REGEXEXTRACT(C512, """"""([^""""]+)"""""")"),"#N/A")</f>
        <v>#N/A</v>
      </c>
      <c r="F512" s="44"/>
    </row>
    <row r="513">
      <c r="A513" s="41"/>
      <c r="B513" s="41"/>
      <c r="C513" s="42"/>
      <c r="D513" s="41"/>
      <c r="E513" s="44" t="str">
        <f>IFERROR(__xludf.DUMMYFUNCTION("REGEXEXTRACT(C513, """"""([^""""]+)"""""")"),"#N/A")</f>
        <v>#N/A</v>
      </c>
      <c r="F513" s="44"/>
    </row>
    <row r="514">
      <c r="A514" s="41"/>
      <c r="B514" s="41"/>
      <c r="C514" s="42"/>
      <c r="D514" s="41"/>
      <c r="E514" s="44" t="str">
        <f>IFERROR(__xludf.DUMMYFUNCTION("REGEXEXTRACT(C514, """"""([^""""]+)"""""")"),"#N/A")</f>
        <v>#N/A</v>
      </c>
      <c r="F514" s="44"/>
    </row>
    <row r="515">
      <c r="A515" s="41"/>
      <c r="B515" s="41"/>
      <c r="C515" s="42"/>
      <c r="D515" s="41"/>
      <c r="E515" s="44" t="str">
        <f>IFERROR(__xludf.DUMMYFUNCTION("REGEXEXTRACT(C515, """"""([^""""]+)"""""")"),"#N/A")</f>
        <v>#N/A</v>
      </c>
      <c r="F515" s="44"/>
    </row>
    <row r="516">
      <c r="A516" s="41"/>
      <c r="B516" s="41"/>
      <c r="C516" s="42"/>
      <c r="D516" s="41"/>
      <c r="E516" s="44" t="str">
        <f>IFERROR(__xludf.DUMMYFUNCTION("REGEXEXTRACT(C516, """"""([^""""]+)"""""")"),"#N/A")</f>
        <v>#N/A</v>
      </c>
      <c r="F516" s="44"/>
    </row>
    <row r="517">
      <c r="A517" s="41"/>
      <c r="B517" s="41"/>
      <c r="C517" s="42"/>
      <c r="D517" s="41"/>
      <c r="E517" s="44" t="str">
        <f>IFERROR(__xludf.DUMMYFUNCTION("REGEXEXTRACT(C517, """"""([^""""]+)"""""")"),"#N/A")</f>
        <v>#N/A</v>
      </c>
      <c r="F517" s="44"/>
    </row>
    <row r="518">
      <c r="A518" s="41"/>
      <c r="B518" s="41"/>
      <c r="C518" s="42"/>
      <c r="D518" s="41"/>
      <c r="E518" s="44" t="str">
        <f>IFERROR(__xludf.DUMMYFUNCTION("REGEXEXTRACT(C518, """"""([^""""]+)"""""")"),"#N/A")</f>
        <v>#N/A</v>
      </c>
      <c r="F518" s="44"/>
    </row>
    <row r="519">
      <c r="A519" s="41"/>
      <c r="B519" s="41"/>
      <c r="C519" s="42"/>
      <c r="D519" s="41"/>
      <c r="E519" s="44" t="str">
        <f>IFERROR(__xludf.DUMMYFUNCTION("REGEXEXTRACT(C519, """"""([^""""]+)"""""")"),"#N/A")</f>
        <v>#N/A</v>
      </c>
      <c r="F519" s="44"/>
    </row>
    <row r="520">
      <c r="A520" s="41"/>
      <c r="B520" s="41"/>
      <c r="C520" s="42"/>
      <c r="D520" s="41"/>
      <c r="E520" s="44" t="str">
        <f>IFERROR(__xludf.DUMMYFUNCTION("REGEXEXTRACT(C520, """"""([^""""]+)"""""")"),"#N/A")</f>
        <v>#N/A</v>
      </c>
      <c r="F520" s="44"/>
    </row>
    <row r="521">
      <c r="A521" s="41"/>
      <c r="B521" s="41"/>
      <c r="C521" s="42"/>
      <c r="D521" s="41"/>
      <c r="E521" s="44" t="str">
        <f>IFERROR(__xludf.DUMMYFUNCTION("REGEXEXTRACT(C521, """"""([^""""]+)"""""")"),"#N/A")</f>
        <v>#N/A</v>
      </c>
      <c r="F521" s="44"/>
    </row>
    <row r="522">
      <c r="A522" s="41"/>
      <c r="B522" s="41"/>
      <c r="C522" s="42"/>
      <c r="D522" s="41"/>
      <c r="E522" s="44" t="str">
        <f>IFERROR(__xludf.DUMMYFUNCTION("REGEXEXTRACT(C522, """"""([^""""]+)"""""")"),"#N/A")</f>
        <v>#N/A</v>
      </c>
      <c r="F522" s="44"/>
    </row>
    <row r="523">
      <c r="A523" s="41"/>
      <c r="B523" s="41"/>
      <c r="C523" s="42"/>
      <c r="D523" s="41"/>
      <c r="E523" s="44" t="str">
        <f>IFERROR(__xludf.DUMMYFUNCTION("REGEXEXTRACT(C523, """"""([^""""]+)"""""")"),"#N/A")</f>
        <v>#N/A</v>
      </c>
      <c r="F523" s="44"/>
    </row>
    <row r="524">
      <c r="A524" s="41"/>
      <c r="B524" s="41"/>
      <c r="C524" s="42"/>
      <c r="D524" s="41"/>
      <c r="E524" s="44" t="str">
        <f>IFERROR(__xludf.DUMMYFUNCTION("REGEXEXTRACT(C524, """"""([^""""]+)"""""")"),"#N/A")</f>
        <v>#N/A</v>
      </c>
      <c r="F524" s="44"/>
    </row>
    <row r="525">
      <c r="A525" s="41"/>
      <c r="B525" s="41"/>
      <c r="C525" s="42"/>
      <c r="D525" s="41"/>
      <c r="E525" s="44" t="str">
        <f>IFERROR(__xludf.DUMMYFUNCTION("REGEXEXTRACT(C525, """"""([^""""]+)"""""")"),"#N/A")</f>
        <v>#N/A</v>
      </c>
      <c r="F525" s="44"/>
    </row>
    <row r="526">
      <c r="A526" s="41"/>
      <c r="B526" s="41"/>
      <c r="C526" s="42"/>
      <c r="D526" s="41"/>
      <c r="E526" s="44" t="str">
        <f>IFERROR(__xludf.DUMMYFUNCTION("REGEXEXTRACT(C526, """"""([^""""]+)"""""")"),"#N/A")</f>
        <v>#N/A</v>
      </c>
      <c r="F526" s="44"/>
    </row>
    <row r="527">
      <c r="A527" s="41"/>
      <c r="B527" s="41"/>
      <c r="C527" s="42"/>
      <c r="D527" s="41"/>
      <c r="E527" s="44" t="str">
        <f>IFERROR(__xludf.DUMMYFUNCTION("REGEXEXTRACT(C527, """"""([^""""]+)"""""")"),"#N/A")</f>
        <v>#N/A</v>
      </c>
      <c r="F527" s="44"/>
    </row>
    <row r="528">
      <c r="A528" s="41"/>
      <c r="B528" s="41"/>
      <c r="C528" s="42"/>
      <c r="D528" s="41"/>
      <c r="E528" s="44" t="str">
        <f>IFERROR(__xludf.DUMMYFUNCTION("REGEXEXTRACT(C528, """"""([^""""]+)"""""")"),"#N/A")</f>
        <v>#N/A</v>
      </c>
      <c r="F528" s="44"/>
    </row>
    <row r="529">
      <c r="A529" s="41"/>
      <c r="B529" s="41"/>
      <c r="C529" s="42"/>
      <c r="D529" s="41"/>
      <c r="E529" s="44" t="str">
        <f>IFERROR(__xludf.DUMMYFUNCTION("REGEXEXTRACT(C529, """"""([^""""]+)"""""")"),"#N/A")</f>
        <v>#N/A</v>
      </c>
      <c r="F529" s="44"/>
    </row>
    <row r="530">
      <c r="A530" s="41"/>
      <c r="B530" s="41"/>
      <c r="C530" s="42"/>
      <c r="D530" s="41"/>
      <c r="E530" s="44" t="str">
        <f>IFERROR(__xludf.DUMMYFUNCTION("REGEXEXTRACT(C530, """"""([^""""]+)"""""")"),"#N/A")</f>
        <v>#N/A</v>
      </c>
      <c r="F530" s="44"/>
    </row>
    <row r="531">
      <c r="A531" s="41"/>
      <c r="B531" s="41"/>
      <c r="C531" s="42"/>
      <c r="D531" s="41"/>
      <c r="E531" s="44" t="str">
        <f>IFERROR(__xludf.DUMMYFUNCTION("REGEXEXTRACT(C531, """"""([^""""]+)"""""")"),"#N/A")</f>
        <v>#N/A</v>
      </c>
      <c r="F531" s="44"/>
    </row>
    <row r="532">
      <c r="A532" s="41"/>
      <c r="B532" s="41"/>
      <c r="C532" s="42"/>
      <c r="D532" s="41"/>
      <c r="E532" s="44" t="str">
        <f>IFERROR(__xludf.DUMMYFUNCTION("REGEXEXTRACT(C532, """"""([^""""]+)"""""")"),"#N/A")</f>
        <v>#N/A</v>
      </c>
      <c r="F532" s="44"/>
    </row>
    <row r="533">
      <c r="A533" s="41"/>
      <c r="B533" s="41"/>
      <c r="C533" s="42"/>
      <c r="D533" s="41"/>
      <c r="E533" s="44" t="str">
        <f>IFERROR(__xludf.DUMMYFUNCTION("REGEXEXTRACT(C533, """"""([^""""]+)"""""")"),"#N/A")</f>
        <v>#N/A</v>
      </c>
      <c r="F533" s="44"/>
    </row>
    <row r="534">
      <c r="A534" s="41"/>
      <c r="B534" s="41"/>
      <c r="C534" s="42"/>
      <c r="D534" s="41"/>
      <c r="E534" s="44" t="str">
        <f>IFERROR(__xludf.DUMMYFUNCTION("REGEXEXTRACT(C534, """"""([^""""]+)"""""")"),"#N/A")</f>
        <v>#N/A</v>
      </c>
      <c r="F534" s="44"/>
    </row>
    <row r="535">
      <c r="A535" s="41"/>
      <c r="B535" s="41"/>
      <c r="C535" s="42"/>
      <c r="D535" s="41"/>
      <c r="E535" s="44" t="str">
        <f>IFERROR(__xludf.DUMMYFUNCTION("REGEXEXTRACT(C535, """"""([^""""]+)"""""")"),"#N/A")</f>
        <v>#N/A</v>
      </c>
      <c r="F535" s="44"/>
    </row>
    <row r="536">
      <c r="A536" s="41"/>
      <c r="B536" s="41"/>
      <c r="C536" s="42"/>
      <c r="D536" s="41"/>
      <c r="E536" s="44" t="str">
        <f>IFERROR(__xludf.DUMMYFUNCTION("REGEXEXTRACT(C536, """"""([^""""]+)"""""")"),"#N/A")</f>
        <v>#N/A</v>
      </c>
      <c r="F536" s="44"/>
    </row>
    <row r="537">
      <c r="A537" s="41"/>
      <c r="B537" s="41"/>
      <c r="C537" s="42"/>
      <c r="D537" s="41"/>
      <c r="E537" s="44" t="str">
        <f>IFERROR(__xludf.DUMMYFUNCTION("REGEXEXTRACT(C537, """"""([^""""]+)"""""")"),"#N/A")</f>
        <v>#N/A</v>
      </c>
      <c r="F537" s="44"/>
    </row>
    <row r="538">
      <c r="A538" s="41"/>
      <c r="B538" s="41"/>
      <c r="C538" s="42"/>
      <c r="D538" s="41"/>
      <c r="E538" s="44" t="str">
        <f>IFERROR(__xludf.DUMMYFUNCTION("REGEXEXTRACT(C538, """"""([^""""]+)"""""")"),"#N/A")</f>
        <v>#N/A</v>
      </c>
      <c r="F538" s="44"/>
    </row>
    <row r="539">
      <c r="A539" s="41"/>
      <c r="B539" s="41"/>
      <c r="C539" s="42"/>
      <c r="D539" s="41"/>
      <c r="E539" s="44" t="str">
        <f>IFERROR(__xludf.DUMMYFUNCTION("REGEXEXTRACT(C539, """"""([^""""]+)"""""")"),"#N/A")</f>
        <v>#N/A</v>
      </c>
      <c r="F539" s="44"/>
    </row>
    <row r="540">
      <c r="A540" s="41"/>
      <c r="B540" s="41"/>
      <c r="C540" s="42"/>
      <c r="D540" s="41"/>
      <c r="E540" s="44" t="str">
        <f>IFERROR(__xludf.DUMMYFUNCTION("REGEXEXTRACT(C540, """"""([^""""]+)"""""")"),"#N/A")</f>
        <v>#N/A</v>
      </c>
      <c r="F540" s="44"/>
    </row>
    <row r="541">
      <c r="A541" s="41"/>
      <c r="B541" s="41"/>
      <c r="C541" s="42"/>
      <c r="D541" s="41"/>
      <c r="E541" s="44" t="str">
        <f>IFERROR(__xludf.DUMMYFUNCTION("REGEXEXTRACT(C541, """"""([^""""]+)"""""")"),"#N/A")</f>
        <v>#N/A</v>
      </c>
      <c r="F541" s="44"/>
    </row>
    <row r="542">
      <c r="A542" s="41"/>
      <c r="B542" s="41"/>
      <c r="C542" s="42"/>
      <c r="D542" s="41"/>
      <c r="E542" s="44" t="str">
        <f>IFERROR(__xludf.DUMMYFUNCTION("REGEXEXTRACT(C542, """"""([^""""]+)"""""")"),"#N/A")</f>
        <v>#N/A</v>
      </c>
      <c r="F542" s="44"/>
    </row>
    <row r="543">
      <c r="A543" s="41"/>
      <c r="B543" s="41"/>
      <c r="C543" s="42"/>
      <c r="D543" s="41"/>
      <c r="E543" s="44" t="str">
        <f>IFERROR(__xludf.DUMMYFUNCTION("REGEXEXTRACT(C543, """"""([^""""]+)"""""")"),"#N/A")</f>
        <v>#N/A</v>
      </c>
      <c r="F543" s="44"/>
    </row>
    <row r="544">
      <c r="A544" s="41"/>
      <c r="B544" s="41"/>
      <c r="C544" s="42"/>
      <c r="D544" s="41"/>
      <c r="E544" s="44" t="str">
        <f>IFERROR(__xludf.DUMMYFUNCTION("REGEXEXTRACT(C544, """"""([^""""]+)"""""")"),"#N/A")</f>
        <v>#N/A</v>
      </c>
      <c r="F544" s="44"/>
    </row>
    <row r="545">
      <c r="A545" s="41"/>
      <c r="B545" s="41"/>
      <c r="C545" s="42"/>
      <c r="D545" s="41"/>
      <c r="E545" s="44" t="str">
        <f>IFERROR(__xludf.DUMMYFUNCTION("REGEXEXTRACT(C545, """"""([^""""]+)"""""")"),"#N/A")</f>
        <v>#N/A</v>
      </c>
      <c r="F545" s="44"/>
    </row>
    <row r="546">
      <c r="A546" s="41"/>
      <c r="B546" s="41"/>
      <c r="C546" s="42"/>
      <c r="D546" s="41"/>
      <c r="E546" s="44" t="str">
        <f>IFERROR(__xludf.DUMMYFUNCTION("REGEXEXTRACT(C546, """"""([^""""]+)"""""")"),"#N/A")</f>
        <v>#N/A</v>
      </c>
      <c r="F546" s="44"/>
    </row>
    <row r="547">
      <c r="A547" s="41"/>
      <c r="B547" s="41"/>
      <c r="C547" s="42"/>
      <c r="D547" s="41"/>
      <c r="E547" s="44" t="str">
        <f>IFERROR(__xludf.DUMMYFUNCTION("REGEXEXTRACT(C547, """"""([^""""]+)"""""")"),"#N/A")</f>
        <v>#N/A</v>
      </c>
      <c r="F547" s="44"/>
    </row>
    <row r="548">
      <c r="A548" s="41"/>
      <c r="B548" s="41"/>
      <c r="C548" s="42"/>
      <c r="D548" s="41"/>
      <c r="E548" s="44" t="str">
        <f>IFERROR(__xludf.DUMMYFUNCTION("REGEXEXTRACT(C548, """"""([^""""]+)"""""")"),"#N/A")</f>
        <v>#N/A</v>
      </c>
      <c r="F548" s="44"/>
    </row>
    <row r="549">
      <c r="A549" s="41"/>
      <c r="B549" s="41"/>
      <c r="C549" s="42"/>
      <c r="D549" s="41"/>
      <c r="E549" s="44" t="str">
        <f>IFERROR(__xludf.DUMMYFUNCTION("REGEXEXTRACT(C549, """"""([^""""]+)"""""")"),"#N/A")</f>
        <v>#N/A</v>
      </c>
      <c r="F549" s="44"/>
    </row>
    <row r="550">
      <c r="A550" s="41"/>
      <c r="B550" s="41"/>
      <c r="C550" s="42"/>
      <c r="D550" s="41"/>
      <c r="E550" s="44" t="str">
        <f>IFERROR(__xludf.DUMMYFUNCTION("REGEXEXTRACT(C550, """"""([^""""]+)"""""")"),"#N/A")</f>
        <v>#N/A</v>
      </c>
      <c r="F550" s="44"/>
    </row>
    <row r="551">
      <c r="A551" s="41"/>
      <c r="B551" s="41"/>
      <c r="C551" s="42"/>
      <c r="D551" s="41"/>
      <c r="E551" s="44" t="str">
        <f>IFERROR(__xludf.DUMMYFUNCTION("REGEXEXTRACT(C551, """"""([^""""]+)"""""")"),"#N/A")</f>
        <v>#N/A</v>
      </c>
      <c r="F551" s="44"/>
    </row>
    <row r="552">
      <c r="A552" s="41"/>
      <c r="B552" s="41"/>
      <c r="C552" s="42"/>
      <c r="D552" s="41"/>
      <c r="E552" s="44" t="str">
        <f>IFERROR(__xludf.DUMMYFUNCTION("REGEXEXTRACT(C552, """"""([^""""]+)"""""")"),"#N/A")</f>
        <v>#N/A</v>
      </c>
      <c r="F552" s="44"/>
    </row>
    <row r="553">
      <c r="A553" s="41"/>
      <c r="B553" s="41"/>
      <c r="C553" s="42"/>
      <c r="D553" s="41"/>
      <c r="E553" s="44" t="str">
        <f>IFERROR(__xludf.DUMMYFUNCTION("REGEXEXTRACT(C553, """"""([^""""]+)"""""")"),"#N/A")</f>
        <v>#N/A</v>
      </c>
      <c r="F553" s="44"/>
    </row>
    <row r="554">
      <c r="A554" s="41"/>
      <c r="B554" s="41"/>
      <c r="C554" s="42"/>
      <c r="D554" s="41"/>
      <c r="E554" s="44" t="str">
        <f>IFERROR(__xludf.DUMMYFUNCTION("REGEXEXTRACT(C554, """"""([^""""]+)"""""")"),"#N/A")</f>
        <v>#N/A</v>
      </c>
      <c r="F554" s="44"/>
    </row>
    <row r="555">
      <c r="A555" s="41"/>
      <c r="B555" s="41"/>
      <c r="C555" s="42"/>
      <c r="D555" s="41"/>
      <c r="E555" s="44" t="str">
        <f>IFERROR(__xludf.DUMMYFUNCTION("REGEXEXTRACT(C555, """"""([^""""]+)"""""")"),"#N/A")</f>
        <v>#N/A</v>
      </c>
      <c r="F555" s="44"/>
    </row>
    <row r="556">
      <c r="A556" s="41"/>
      <c r="B556" s="41"/>
      <c r="C556" s="42"/>
      <c r="D556" s="41"/>
      <c r="E556" s="44" t="str">
        <f>IFERROR(__xludf.DUMMYFUNCTION("REGEXEXTRACT(C556, """"""([^""""]+)"""""")"),"#N/A")</f>
        <v>#N/A</v>
      </c>
      <c r="F556" s="44"/>
    </row>
    <row r="557">
      <c r="A557" s="41"/>
      <c r="B557" s="41"/>
      <c r="C557" s="42"/>
      <c r="D557" s="41"/>
      <c r="E557" s="44" t="str">
        <f>IFERROR(__xludf.DUMMYFUNCTION("REGEXEXTRACT(C557, """"""([^""""]+)"""""")"),"#N/A")</f>
        <v>#N/A</v>
      </c>
      <c r="F557" s="44"/>
    </row>
    <row r="558">
      <c r="A558" s="41"/>
      <c r="B558" s="41"/>
      <c r="C558" s="42"/>
      <c r="D558" s="41"/>
      <c r="E558" s="44" t="str">
        <f>IFERROR(__xludf.DUMMYFUNCTION("REGEXEXTRACT(C558, """"""([^""""]+)"""""")"),"#N/A")</f>
        <v>#N/A</v>
      </c>
      <c r="F558" s="44"/>
    </row>
    <row r="559">
      <c r="A559" s="41"/>
      <c r="B559" s="41"/>
      <c r="C559" s="42"/>
      <c r="D559" s="41"/>
      <c r="E559" s="44" t="str">
        <f>IFERROR(__xludf.DUMMYFUNCTION("REGEXEXTRACT(C559, """"""([^""""]+)"""""")"),"#N/A")</f>
        <v>#N/A</v>
      </c>
      <c r="F559" s="44"/>
    </row>
    <row r="560">
      <c r="A560" s="41"/>
      <c r="B560" s="41"/>
      <c r="C560" s="42"/>
      <c r="D560" s="41"/>
      <c r="E560" s="44" t="str">
        <f>IFERROR(__xludf.DUMMYFUNCTION("REGEXEXTRACT(C560, """"""([^""""]+)"""""")"),"#N/A")</f>
        <v>#N/A</v>
      </c>
      <c r="F560" s="44"/>
    </row>
    <row r="561">
      <c r="A561" s="41"/>
      <c r="B561" s="41"/>
      <c r="C561" s="42"/>
      <c r="D561" s="41"/>
      <c r="E561" s="44" t="str">
        <f>IFERROR(__xludf.DUMMYFUNCTION("REGEXEXTRACT(C561, """"""([^""""]+)"""""")"),"#N/A")</f>
        <v>#N/A</v>
      </c>
      <c r="F561" s="44"/>
    </row>
    <row r="562">
      <c r="A562" s="41"/>
      <c r="B562" s="41"/>
      <c r="C562" s="42"/>
      <c r="D562" s="41"/>
      <c r="E562" s="44" t="str">
        <f>IFERROR(__xludf.DUMMYFUNCTION("REGEXEXTRACT(C562, """"""([^""""]+)"""""")"),"#N/A")</f>
        <v>#N/A</v>
      </c>
      <c r="F562" s="44"/>
    </row>
    <row r="563">
      <c r="A563" s="41"/>
      <c r="B563" s="41"/>
      <c r="C563" s="42"/>
      <c r="D563" s="41"/>
      <c r="E563" s="44" t="str">
        <f>IFERROR(__xludf.DUMMYFUNCTION("REGEXEXTRACT(C563, """"""([^""""]+)"""""")"),"#N/A")</f>
        <v>#N/A</v>
      </c>
      <c r="F563" s="44"/>
    </row>
    <row r="564">
      <c r="A564" s="41"/>
      <c r="B564" s="41"/>
      <c r="C564" s="42"/>
      <c r="D564" s="41"/>
      <c r="E564" s="44" t="str">
        <f>IFERROR(__xludf.DUMMYFUNCTION("REGEXEXTRACT(C564, """"""([^""""]+)"""""")"),"#N/A")</f>
        <v>#N/A</v>
      </c>
      <c r="F564" s="44"/>
    </row>
    <row r="565">
      <c r="A565" s="41"/>
      <c r="B565" s="41"/>
      <c r="C565" s="42"/>
      <c r="D565" s="41"/>
      <c r="E565" s="44" t="str">
        <f>IFERROR(__xludf.DUMMYFUNCTION("REGEXEXTRACT(C565, """"""([^""""]+)"""""")"),"#N/A")</f>
        <v>#N/A</v>
      </c>
      <c r="F565" s="44"/>
    </row>
    <row r="566">
      <c r="A566" s="41"/>
      <c r="B566" s="41"/>
      <c r="C566" s="42"/>
      <c r="D566" s="41"/>
      <c r="E566" s="44" t="str">
        <f>IFERROR(__xludf.DUMMYFUNCTION("REGEXEXTRACT(C566, """"""([^""""]+)"""""")"),"#N/A")</f>
        <v>#N/A</v>
      </c>
      <c r="F566" s="44"/>
    </row>
    <row r="567">
      <c r="A567" s="41"/>
      <c r="B567" s="41"/>
      <c r="C567" s="42"/>
      <c r="D567" s="41"/>
      <c r="E567" s="44" t="str">
        <f>IFERROR(__xludf.DUMMYFUNCTION("REGEXEXTRACT(C567, """"""([^""""]+)"""""")"),"#N/A")</f>
        <v>#N/A</v>
      </c>
      <c r="F567" s="44"/>
    </row>
    <row r="568">
      <c r="A568" s="41"/>
      <c r="B568" s="41"/>
      <c r="C568" s="42"/>
      <c r="D568" s="41"/>
      <c r="E568" s="44" t="str">
        <f>IFERROR(__xludf.DUMMYFUNCTION("REGEXEXTRACT(C568, """"""([^""""]+)"""""")"),"#N/A")</f>
        <v>#N/A</v>
      </c>
      <c r="F568" s="44"/>
    </row>
    <row r="569">
      <c r="A569" s="41"/>
      <c r="B569" s="41"/>
      <c r="C569" s="42"/>
      <c r="D569" s="41"/>
      <c r="E569" s="44" t="str">
        <f>IFERROR(__xludf.DUMMYFUNCTION("REGEXEXTRACT(C569, """"""([^""""]+)"""""")"),"#N/A")</f>
        <v>#N/A</v>
      </c>
      <c r="F569" s="44"/>
    </row>
    <row r="570">
      <c r="A570" s="41"/>
      <c r="B570" s="41"/>
      <c r="C570" s="42"/>
      <c r="D570" s="41"/>
      <c r="E570" s="44" t="str">
        <f>IFERROR(__xludf.DUMMYFUNCTION("REGEXEXTRACT(C570, """"""([^""""]+)"""""")"),"#N/A")</f>
        <v>#N/A</v>
      </c>
      <c r="F570" s="44"/>
    </row>
    <row r="571">
      <c r="A571" s="41"/>
      <c r="B571" s="41"/>
      <c r="C571" s="42"/>
      <c r="D571" s="41"/>
      <c r="E571" s="44" t="str">
        <f>IFERROR(__xludf.DUMMYFUNCTION("REGEXEXTRACT(C571, """"""([^""""]+)"""""")"),"#N/A")</f>
        <v>#N/A</v>
      </c>
      <c r="F571" s="44"/>
    </row>
    <row r="572">
      <c r="A572" s="41"/>
      <c r="B572" s="41"/>
      <c r="C572" s="42"/>
      <c r="D572" s="41"/>
      <c r="E572" s="44" t="str">
        <f>IFERROR(__xludf.DUMMYFUNCTION("REGEXEXTRACT(C572, """"""([^""""]+)"""""")"),"#N/A")</f>
        <v>#N/A</v>
      </c>
      <c r="F572" s="44"/>
    </row>
    <row r="573">
      <c r="A573" s="41"/>
      <c r="B573" s="41"/>
      <c r="C573" s="42"/>
      <c r="D573" s="41"/>
      <c r="E573" s="44" t="str">
        <f>IFERROR(__xludf.DUMMYFUNCTION("REGEXEXTRACT(C573, """"""([^""""]+)"""""")"),"#N/A")</f>
        <v>#N/A</v>
      </c>
      <c r="F573" s="44"/>
    </row>
    <row r="574">
      <c r="A574" s="41"/>
      <c r="B574" s="41"/>
      <c r="C574" s="42"/>
      <c r="D574" s="41"/>
      <c r="E574" s="44" t="str">
        <f>IFERROR(__xludf.DUMMYFUNCTION("REGEXEXTRACT(C574, """"""([^""""]+)"""""")"),"#N/A")</f>
        <v>#N/A</v>
      </c>
      <c r="F574" s="44"/>
    </row>
    <row r="575">
      <c r="A575" s="41"/>
      <c r="B575" s="41"/>
      <c r="C575" s="42"/>
      <c r="D575" s="41"/>
      <c r="E575" s="44" t="str">
        <f>IFERROR(__xludf.DUMMYFUNCTION("REGEXEXTRACT(C575, """"""([^""""]+)"""""")"),"#N/A")</f>
        <v>#N/A</v>
      </c>
      <c r="F575" s="44"/>
    </row>
    <row r="576">
      <c r="A576" s="41"/>
      <c r="B576" s="41"/>
      <c r="C576" s="42"/>
      <c r="D576" s="41"/>
      <c r="E576" s="44" t="str">
        <f>IFERROR(__xludf.DUMMYFUNCTION("REGEXEXTRACT(C576, """"""([^""""]+)"""""")"),"#N/A")</f>
        <v>#N/A</v>
      </c>
      <c r="F576" s="44"/>
    </row>
    <row r="577">
      <c r="A577" s="41"/>
      <c r="B577" s="41"/>
      <c r="C577" s="42"/>
      <c r="D577" s="41"/>
      <c r="E577" s="44" t="str">
        <f>IFERROR(__xludf.DUMMYFUNCTION("REGEXEXTRACT(C577, """"""([^""""]+)"""""")"),"#N/A")</f>
        <v>#N/A</v>
      </c>
      <c r="F577" s="44"/>
    </row>
    <row r="578">
      <c r="A578" s="41"/>
      <c r="B578" s="41"/>
      <c r="C578" s="42"/>
      <c r="D578" s="41"/>
      <c r="E578" s="44" t="str">
        <f>IFERROR(__xludf.DUMMYFUNCTION("REGEXEXTRACT(C578, """"""([^""""]+)"""""")"),"#N/A")</f>
        <v>#N/A</v>
      </c>
      <c r="F578" s="44"/>
    </row>
    <row r="579">
      <c r="A579" s="41"/>
      <c r="B579" s="41"/>
      <c r="C579" s="42"/>
      <c r="D579" s="41"/>
      <c r="E579" s="44" t="str">
        <f>IFERROR(__xludf.DUMMYFUNCTION("REGEXEXTRACT(C579, """"""([^""""]+)"""""")"),"#N/A")</f>
        <v>#N/A</v>
      </c>
      <c r="F579" s="44"/>
    </row>
    <row r="580">
      <c r="A580" s="41"/>
      <c r="B580" s="41"/>
      <c r="C580" s="42"/>
      <c r="D580" s="41"/>
      <c r="E580" s="44" t="str">
        <f>IFERROR(__xludf.DUMMYFUNCTION("REGEXEXTRACT(C580, """"""([^""""]+)"""""")"),"#N/A")</f>
        <v>#N/A</v>
      </c>
      <c r="F580" s="44"/>
    </row>
    <row r="581">
      <c r="A581" s="41"/>
      <c r="B581" s="41"/>
      <c r="C581" s="42"/>
      <c r="D581" s="41"/>
      <c r="E581" s="44" t="str">
        <f>IFERROR(__xludf.DUMMYFUNCTION("REGEXEXTRACT(C581, """"""([^""""]+)"""""")"),"#N/A")</f>
        <v>#N/A</v>
      </c>
      <c r="F581" s="44"/>
    </row>
    <row r="582">
      <c r="A582" s="41"/>
      <c r="B582" s="41"/>
      <c r="C582" s="42"/>
      <c r="D582" s="41"/>
      <c r="E582" s="44" t="str">
        <f>IFERROR(__xludf.DUMMYFUNCTION("REGEXEXTRACT(C582, """"""([^""""]+)"""""")"),"#N/A")</f>
        <v>#N/A</v>
      </c>
      <c r="F582" s="44"/>
    </row>
    <row r="583">
      <c r="A583" s="41"/>
      <c r="B583" s="41"/>
      <c r="C583" s="42"/>
      <c r="D583" s="41"/>
      <c r="E583" s="44" t="str">
        <f>IFERROR(__xludf.DUMMYFUNCTION("REGEXEXTRACT(C583, """"""([^""""]+)"""""")"),"#N/A")</f>
        <v>#N/A</v>
      </c>
      <c r="F583" s="44"/>
    </row>
    <row r="584">
      <c r="A584" s="41"/>
      <c r="B584" s="41"/>
      <c r="C584" s="42"/>
      <c r="D584" s="41"/>
      <c r="E584" s="44" t="str">
        <f>IFERROR(__xludf.DUMMYFUNCTION("REGEXEXTRACT(C584, """"""([^""""]+)"""""")"),"#N/A")</f>
        <v>#N/A</v>
      </c>
      <c r="F584" s="44"/>
    </row>
    <row r="585">
      <c r="A585" s="41"/>
      <c r="B585" s="41"/>
      <c r="C585" s="42"/>
      <c r="D585" s="41"/>
      <c r="E585" s="44" t="str">
        <f>IFERROR(__xludf.DUMMYFUNCTION("REGEXEXTRACT(C585, """"""([^""""]+)"""""")"),"#N/A")</f>
        <v>#N/A</v>
      </c>
      <c r="F585" s="44"/>
    </row>
    <row r="586">
      <c r="A586" s="41"/>
      <c r="B586" s="41"/>
      <c r="C586" s="42"/>
      <c r="D586" s="41"/>
      <c r="E586" s="44" t="str">
        <f>IFERROR(__xludf.DUMMYFUNCTION("REGEXEXTRACT(C586, """"""([^""""]+)"""""")"),"#N/A")</f>
        <v>#N/A</v>
      </c>
      <c r="F586" s="44"/>
    </row>
    <row r="587">
      <c r="A587" s="41"/>
      <c r="B587" s="41"/>
      <c r="C587" s="42"/>
      <c r="D587" s="41"/>
      <c r="E587" s="44" t="str">
        <f>IFERROR(__xludf.DUMMYFUNCTION("REGEXEXTRACT(C587, """"""([^""""]+)"""""")"),"#N/A")</f>
        <v>#N/A</v>
      </c>
      <c r="F587" s="44"/>
    </row>
    <row r="588">
      <c r="A588" s="41"/>
      <c r="B588" s="41"/>
      <c r="C588" s="42"/>
      <c r="D588" s="41"/>
      <c r="E588" s="44" t="str">
        <f>IFERROR(__xludf.DUMMYFUNCTION("REGEXEXTRACT(C588, """"""([^""""]+)"""""")"),"#N/A")</f>
        <v>#N/A</v>
      </c>
      <c r="F588" s="44"/>
    </row>
    <row r="589">
      <c r="A589" s="41"/>
      <c r="B589" s="41"/>
      <c r="C589" s="42"/>
      <c r="D589" s="41"/>
      <c r="E589" s="44" t="str">
        <f>IFERROR(__xludf.DUMMYFUNCTION("REGEXEXTRACT(C589, """"""([^""""]+)"""""")"),"#N/A")</f>
        <v>#N/A</v>
      </c>
      <c r="F589" s="44"/>
    </row>
    <row r="590">
      <c r="A590" s="41"/>
      <c r="B590" s="41"/>
      <c r="C590" s="42"/>
      <c r="D590" s="41"/>
      <c r="E590" s="44" t="str">
        <f>IFERROR(__xludf.DUMMYFUNCTION("REGEXEXTRACT(C590, """"""([^""""]+)"""""")"),"#N/A")</f>
        <v>#N/A</v>
      </c>
      <c r="F590" s="44"/>
    </row>
    <row r="591">
      <c r="A591" s="41"/>
      <c r="B591" s="41"/>
      <c r="C591" s="42"/>
      <c r="D591" s="41"/>
      <c r="E591" s="44" t="str">
        <f>IFERROR(__xludf.DUMMYFUNCTION("REGEXEXTRACT(C591, """"""([^""""]+)"""""")"),"#N/A")</f>
        <v>#N/A</v>
      </c>
      <c r="F591" s="44"/>
    </row>
    <row r="592">
      <c r="A592" s="41"/>
      <c r="B592" s="41"/>
      <c r="C592" s="42"/>
      <c r="D592" s="41"/>
      <c r="E592" s="44" t="str">
        <f>IFERROR(__xludf.DUMMYFUNCTION("REGEXEXTRACT(C592, """"""([^""""]+)"""""")"),"#N/A")</f>
        <v>#N/A</v>
      </c>
      <c r="F592" s="44"/>
    </row>
    <row r="593">
      <c r="A593" s="41"/>
      <c r="B593" s="41"/>
      <c r="C593" s="42"/>
      <c r="D593" s="41"/>
      <c r="E593" s="44" t="str">
        <f>IFERROR(__xludf.DUMMYFUNCTION("REGEXEXTRACT(C593, """"""([^""""]+)"""""")"),"#N/A")</f>
        <v>#N/A</v>
      </c>
      <c r="F593" s="44"/>
    </row>
    <row r="594">
      <c r="A594" s="41"/>
      <c r="B594" s="41"/>
      <c r="C594" s="42"/>
      <c r="D594" s="41"/>
      <c r="E594" s="44" t="str">
        <f>IFERROR(__xludf.DUMMYFUNCTION("REGEXEXTRACT(C594, """"""([^""""]+)"""""")"),"#N/A")</f>
        <v>#N/A</v>
      </c>
      <c r="F594" s="44"/>
    </row>
    <row r="595">
      <c r="A595" s="41"/>
      <c r="B595" s="41"/>
      <c r="C595" s="42"/>
      <c r="D595" s="41"/>
      <c r="E595" s="44" t="str">
        <f>IFERROR(__xludf.DUMMYFUNCTION("REGEXEXTRACT(C595, """"""([^""""]+)"""""")"),"#N/A")</f>
        <v>#N/A</v>
      </c>
      <c r="F595" s="44"/>
    </row>
    <row r="596">
      <c r="A596" s="41"/>
      <c r="B596" s="41"/>
      <c r="C596" s="42"/>
      <c r="D596" s="41"/>
      <c r="E596" s="44" t="str">
        <f>IFERROR(__xludf.DUMMYFUNCTION("REGEXEXTRACT(C596, """"""([^""""]+)"""""")"),"#N/A")</f>
        <v>#N/A</v>
      </c>
      <c r="F596" s="44"/>
    </row>
    <row r="597">
      <c r="A597" s="41"/>
      <c r="B597" s="41"/>
      <c r="C597" s="42"/>
      <c r="D597" s="41"/>
      <c r="E597" s="44" t="str">
        <f>IFERROR(__xludf.DUMMYFUNCTION("REGEXEXTRACT(C597, """"""([^""""]+)"""""")"),"#N/A")</f>
        <v>#N/A</v>
      </c>
      <c r="F597" s="44"/>
    </row>
    <row r="598">
      <c r="A598" s="41"/>
      <c r="B598" s="41"/>
      <c r="C598" s="42"/>
      <c r="D598" s="41"/>
      <c r="E598" s="44" t="str">
        <f>IFERROR(__xludf.DUMMYFUNCTION("REGEXEXTRACT(C598, """"""([^""""]+)"""""")"),"#N/A")</f>
        <v>#N/A</v>
      </c>
      <c r="F598" s="44"/>
    </row>
    <row r="599">
      <c r="A599" s="41"/>
      <c r="B599" s="41"/>
      <c r="C599" s="42"/>
      <c r="D599" s="41"/>
      <c r="E599" s="44" t="str">
        <f>IFERROR(__xludf.DUMMYFUNCTION("REGEXEXTRACT(C599, """"""([^""""]+)"""""")"),"#N/A")</f>
        <v>#N/A</v>
      </c>
      <c r="F599" s="44"/>
    </row>
    <row r="600">
      <c r="A600" s="41"/>
      <c r="B600" s="41"/>
      <c r="C600" s="42"/>
      <c r="D600" s="41"/>
      <c r="E600" s="44" t="str">
        <f>IFERROR(__xludf.DUMMYFUNCTION("REGEXEXTRACT(C600, """"""([^""""]+)"""""")"),"#N/A")</f>
        <v>#N/A</v>
      </c>
      <c r="F600" s="44"/>
    </row>
    <row r="601">
      <c r="A601" s="41"/>
      <c r="B601" s="41"/>
      <c r="C601" s="42"/>
      <c r="D601" s="41"/>
      <c r="E601" s="44" t="str">
        <f>IFERROR(__xludf.DUMMYFUNCTION("REGEXEXTRACT(C601, """"""([^""""]+)"""""")"),"#N/A")</f>
        <v>#N/A</v>
      </c>
      <c r="F601" s="44"/>
    </row>
    <row r="602">
      <c r="A602" s="41"/>
      <c r="B602" s="41"/>
      <c r="C602" s="42"/>
      <c r="D602" s="41"/>
      <c r="E602" s="44" t="str">
        <f>IFERROR(__xludf.DUMMYFUNCTION("REGEXEXTRACT(C602, """"""([^""""]+)"""""")"),"#N/A")</f>
        <v>#N/A</v>
      </c>
      <c r="F602" s="44"/>
    </row>
    <row r="603">
      <c r="A603" s="41"/>
      <c r="B603" s="41"/>
      <c r="C603" s="42"/>
      <c r="D603" s="41"/>
      <c r="E603" s="44" t="str">
        <f>IFERROR(__xludf.DUMMYFUNCTION("REGEXEXTRACT(C603, """"""([^""""]+)"""""")"),"#N/A")</f>
        <v>#N/A</v>
      </c>
      <c r="F603" s="44"/>
    </row>
    <row r="604">
      <c r="A604" s="41"/>
      <c r="B604" s="41"/>
      <c r="C604" s="42"/>
      <c r="D604" s="41"/>
      <c r="E604" s="44" t="str">
        <f>IFERROR(__xludf.DUMMYFUNCTION("REGEXEXTRACT(C604, """"""([^""""]+)"""""")"),"#N/A")</f>
        <v>#N/A</v>
      </c>
      <c r="F604" s="44"/>
    </row>
    <row r="605">
      <c r="A605" s="41"/>
      <c r="B605" s="41"/>
      <c r="C605" s="42"/>
      <c r="D605" s="41"/>
      <c r="E605" s="44" t="str">
        <f>IFERROR(__xludf.DUMMYFUNCTION("REGEXEXTRACT(C605, """"""([^""""]+)"""""")"),"#N/A")</f>
        <v>#N/A</v>
      </c>
      <c r="F605" s="44"/>
    </row>
    <row r="606">
      <c r="A606" s="41"/>
      <c r="B606" s="41"/>
      <c r="C606" s="42"/>
      <c r="D606" s="41"/>
      <c r="E606" s="44" t="str">
        <f>IFERROR(__xludf.DUMMYFUNCTION("REGEXEXTRACT(C606, """"""([^""""]+)"""""")"),"#N/A")</f>
        <v>#N/A</v>
      </c>
      <c r="F606" s="44"/>
    </row>
    <row r="607">
      <c r="A607" s="41"/>
      <c r="B607" s="41"/>
      <c r="C607" s="42"/>
      <c r="D607" s="41"/>
      <c r="E607" s="44" t="str">
        <f>IFERROR(__xludf.DUMMYFUNCTION("REGEXEXTRACT(C607, """"""([^""""]+)"""""")"),"#N/A")</f>
        <v>#N/A</v>
      </c>
      <c r="F607" s="44"/>
    </row>
    <row r="608">
      <c r="A608" s="41"/>
      <c r="B608" s="41"/>
      <c r="C608" s="42"/>
      <c r="D608" s="41"/>
      <c r="E608" s="44" t="str">
        <f>IFERROR(__xludf.DUMMYFUNCTION("REGEXEXTRACT(C608, """"""([^""""]+)"""""")"),"#N/A")</f>
        <v>#N/A</v>
      </c>
      <c r="F608" s="44"/>
    </row>
    <row r="609">
      <c r="A609" s="41"/>
      <c r="B609" s="41"/>
      <c r="C609" s="42"/>
      <c r="D609" s="41"/>
      <c r="E609" s="44" t="str">
        <f>IFERROR(__xludf.DUMMYFUNCTION("REGEXEXTRACT(C609, """"""([^""""]+)"""""")"),"#N/A")</f>
        <v>#N/A</v>
      </c>
      <c r="F609" s="44"/>
    </row>
    <row r="610">
      <c r="A610" s="41"/>
      <c r="B610" s="41"/>
      <c r="C610" s="42"/>
      <c r="D610" s="41"/>
      <c r="E610" s="44" t="str">
        <f>IFERROR(__xludf.DUMMYFUNCTION("REGEXEXTRACT(C610, """"""([^""""]+)"""""")"),"#N/A")</f>
        <v>#N/A</v>
      </c>
      <c r="F610" s="44"/>
    </row>
    <row r="611">
      <c r="A611" s="41"/>
      <c r="B611" s="41"/>
      <c r="C611" s="42"/>
      <c r="D611" s="41"/>
      <c r="E611" s="44" t="str">
        <f>IFERROR(__xludf.DUMMYFUNCTION("REGEXEXTRACT(C611, """"""([^""""]+)"""""")"),"#N/A")</f>
        <v>#N/A</v>
      </c>
      <c r="F611" s="44"/>
    </row>
    <row r="612">
      <c r="A612" s="41"/>
      <c r="B612" s="41"/>
      <c r="C612" s="42"/>
      <c r="D612" s="41"/>
      <c r="E612" s="44" t="str">
        <f>IFERROR(__xludf.DUMMYFUNCTION("REGEXEXTRACT(C612, """"""([^""""]+)"""""")"),"#N/A")</f>
        <v>#N/A</v>
      </c>
      <c r="F612" s="44"/>
    </row>
    <row r="613">
      <c r="A613" s="41"/>
      <c r="B613" s="41"/>
      <c r="C613" s="42"/>
      <c r="D613" s="41"/>
      <c r="E613" s="44" t="str">
        <f>IFERROR(__xludf.DUMMYFUNCTION("REGEXEXTRACT(C613, """"""([^""""]+)"""""")"),"#N/A")</f>
        <v>#N/A</v>
      </c>
      <c r="F613" s="44"/>
    </row>
    <row r="614">
      <c r="A614" s="41"/>
      <c r="B614" s="41"/>
      <c r="C614" s="42"/>
      <c r="D614" s="41"/>
      <c r="E614" s="44" t="str">
        <f>IFERROR(__xludf.DUMMYFUNCTION("REGEXEXTRACT(C614, """"""([^""""]+)"""""")"),"#N/A")</f>
        <v>#N/A</v>
      </c>
      <c r="F614" s="44"/>
    </row>
    <row r="615">
      <c r="A615" s="41"/>
      <c r="B615" s="41"/>
      <c r="C615" s="42"/>
      <c r="D615" s="41"/>
      <c r="E615" s="44" t="str">
        <f>IFERROR(__xludf.DUMMYFUNCTION("REGEXEXTRACT(C615, """"""([^""""]+)"""""")"),"#N/A")</f>
        <v>#N/A</v>
      </c>
      <c r="F615" s="44"/>
    </row>
    <row r="616">
      <c r="A616" s="41"/>
      <c r="B616" s="41"/>
      <c r="C616" s="42"/>
      <c r="D616" s="41"/>
      <c r="E616" s="44" t="str">
        <f>IFERROR(__xludf.DUMMYFUNCTION("REGEXEXTRACT(C616, """"""([^""""]+)"""""")"),"#N/A")</f>
        <v>#N/A</v>
      </c>
      <c r="F616" s="44"/>
    </row>
    <row r="617">
      <c r="A617" s="41"/>
      <c r="B617" s="41"/>
      <c r="C617" s="42"/>
      <c r="D617" s="41"/>
      <c r="E617" s="44" t="str">
        <f>IFERROR(__xludf.DUMMYFUNCTION("REGEXEXTRACT(C617, """"""([^""""]+)"""""")"),"#N/A")</f>
        <v>#N/A</v>
      </c>
      <c r="F617" s="44"/>
    </row>
    <row r="618">
      <c r="A618" s="41"/>
      <c r="B618" s="41"/>
      <c r="C618" s="42"/>
      <c r="D618" s="41"/>
      <c r="E618" s="44" t="str">
        <f>IFERROR(__xludf.DUMMYFUNCTION("REGEXEXTRACT(C618, """"""([^""""]+)"""""")"),"#N/A")</f>
        <v>#N/A</v>
      </c>
      <c r="F618" s="44"/>
    </row>
    <row r="619">
      <c r="A619" s="41"/>
      <c r="B619" s="41"/>
      <c r="C619" s="42"/>
      <c r="D619" s="41"/>
      <c r="E619" s="44" t="str">
        <f>IFERROR(__xludf.DUMMYFUNCTION("REGEXEXTRACT(C619, """"""([^""""]+)"""""")"),"#N/A")</f>
        <v>#N/A</v>
      </c>
      <c r="F619" s="44"/>
    </row>
    <row r="620">
      <c r="A620" s="41"/>
      <c r="B620" s="41"/>
      <c r="C620" s="42"/>
      <c r="D620" s="41"/>
      <c r="E620" s="44" t="str">
        <f>IFERROR(__xludf.DUMMYFUNCTION("REGEXEXTRACT(C620, """"""([^""""]+)"""""")"),"#N/A")</f>
        <v>#N/A</v>
      </c>
      <c r="F620" s="44"/>
    </row>
    <row r="621">
      <c r="A621" s="41"/>
      <c r="B621" s="41"/>
      <c r="C621" s="42"/>
      <c r="D621" s="41"/>
      <c r="E621" s="44" t="str">
        <f>IFERROR(__xludf.DUMMYFUNCTION("REGEXEXTRACT(C621, """"""([^""""]+)"""""")"),"#N/A")</f>
        <v>#N/A</v>
      </c>
      <c r="F621" s="44"/>
    </row>
    <row r="622">
      <c r="A622" s="41"/>
      <c r="B622" s="41"/>
      <c r="C622" s="42"/>
      <c r="D622" s="41"/>
      <c r="E622" s="44" t="str">
        <f>IFERROR(__xludf.DUMMYFUNCTION("REGEXEXTRACT(C622, """"""([^""""]+)"""""")"),"#N/A")</f>
        <v>#N/A</v>
      </c>
      <c r="F622" s="44"/>
    </row>
    <row r="623">
      <c r="A623" s="41"/>
      <c r="B623" s="41"/>
      <c r="C623" s="42"/>
      <c r="D623" s="41"/>
      <c r="E623" s="44" t="str">
        <f>IFERROR(__xludf.DUMMYFUNCTION("REGEXEXTRACT(C623, """"""([^""""]+)"""""")"),"#N/A")</f>
        <v>#N/A</v>
      </c>
      <c r="F623" s="44"/>
    </row>
    <row r="624">
      <c r="A624" s="41"/>
      <c r="B624" s="41"/>
      <c r="C624" s="42"/>
      <c r="D624" s="41"/>
      <c r="E624" s="44" t="str">
        <f>IFERROR(__xludf.DUMMYFUNCTION("REGEXEXTRACT(C624, """"""([^""""]+)"""""")"),"#N/A")</f>
        <v>#N/A</v>
      </c>
      <c r="F624" s="44"/>
    </row>
    <row r="625">
      <c r="A625" s="41"/>
      <c r="B625" s="41"/>
      <c r="C625" s="42"/>
      <c r="D625" s="41"/>
      <c r="E625" s="44" t="str">
        <f>IFERROR(__xludf.DUMMYFUNCTION("REGEXEXTRACT(C625, """"""([^""""]+)"""""")"),"#N/A")</f>
        <v>#N/A</v>
      </c>
      <c r="F625" s="44"/>
    </row>
    <row r="626">
      <c r="A626" s="41"/>
      <c r="B626" s="41"/>
      <c r="C626" s="42"/>
      <c r="D626" s="41"/>
      <c r="E626" s="44" t="str">
        <f>IFERROR(__xludf.DUMMYFUNCTION("REGEXEXTRACT(C626, """"""([^""""]+)"""""")"),"#N/A")</f>
        <v>#N/A</v>
      </c>
      <c r="F626" s="44"/>
    </row>
    <row r="627">
      <c r="A627" s="41"/>
      <c r="B627" s="41"/>
      <c r="C627" s="42"/>
      <c r="D627" s="41"/>
      <c r="E627" s="44" t="str">
        <f>IFERROR(__xludf.DUMMYFUNCTION("REGEXEXTRACT(C627, """"""([^""""]+)"""""")"),"#N/A")</f>
        <v>#N/A</v>
      </c>
      <c r="F627" s="44"/>
    </row>
    <row r="628">
      <c r="A628" s="41"/>
      <c r="B628" s="41"/>
      <c r="C628" s="42"/>
      <c r="D628" s="41"/>
      <c r="E628" s="44" t="str">
        <f>IFERROR(__xludf.DUMMYFUNCTION("REGEXEXTRACT(C628, """"""([^""""]+)"""""")"),"#N/A")</f>
        <v>#N/A</v>
      </c>
      <c r="F628" s="44"/>
    </row>
    <row r="629">
      <c r="A629" s="41"/>
      <c r="B629" s="41"/>
      <c r="C629" s="42"/>
      <c r="D629" s="41"/>
      <c r="E629" s="44" t="str">
        <f>IFERROR(__xludf.DUMMYFUNCTION("REGEXEXTRACT(C629, """"""([^""""]+)"""""")"),"#N/A")</f>
        <v>#N/A</v>
      </c>
      <c r="F629" s="44"/>
    </row>
    <row r="630">
      <c r="A630" s="41"/>
      <c r="B630" s="41"/>
      <c r="C630" s="42"/>
      <c r="D630" s="41"/>
      <c r="E630" s="44" t="str">
        <f>IFERROR(__xludf.DUMMYFUNCTION("REGEXEXTRACT(C630, """"""([^""""]+)"""""")"),"#N/A")</f>
        <v>#N/A</v>
      </c>
      <c r="F630" s="44"/>
    </row>
    <row r="631">
      <c r="A631" s="41"/>
      <c r="B631" s="41"/>
      <c r="C631" s="42"/>
      <c r="D631" s="41"/>
      <c r="E631" s="44" t="str">
        <f>IFERROR(__xludf.DUMMYFUNCTION("REGEXEXTRACT(C631, """"""([^""""]+)"""""")"),"#N/A")</f>
        <v>#N/A</v>
      </c>
      <c r="F631" s="44"/>
    </row>
    <row r="632">
      <c r="A632" s="41"/>
      <c r="B632" s="41"/>
      <c r="C632" s="42"/>
      <c r="D632" s="41"/>
      <c r="E632" s="44" t="str">
        <f>IFERROR(__xludf.DUMMYFUNCTION("REGEXEXTRACT(C632, """"""([^""""]+)"""""")"),"#N/A")</f>
        <v>#N/A</v>
      </c>
      <c r="F632" s="44"/>
    </row>
    <row r="633">
      <c r="A633" s="41"/>
      <c r="B633" s="41"/>
      <c r="C633" s="42"/>
      <c r="D633" s="41"/>
      <c r="E633" s="44" t="str">
        <f>IFERROR(__xludf.DUMMYFUNCTION("REGEXEXTRACT(C633, """"""([^""""]+)"""""")"),"#N/A")</f>
        <v>#N/A</v>
      </c>
      <c r="F633" s="44"/>
    </row>
    <row r="634">
      <c r="A634" s="41"/>
      <c r="B634" s="41"/>
      <c r="C634" s="42"/>
      <c r="D634" s="41"/>
      <c r="E634" s="44" t="str">
        <f>IFERROR(__xludf.DUMMYFUNCTION("REGEXEXTRACT(C634, """"""([^""""]+)"""""")"),"#N/A")</f>
        <v>#N/A</v>
      </c>
      <c r="F634" s="44"/>
    </row>
    <row r="635">
      <c r="A635" s="41"/>
      <c r="B635" s="41"/>
      <c r="C635" s="42"/>
      <c r="D635" s="41"/>
      <c r="E635" s="44" t="str">
        <f>IFERROR(__xludf.DUMMYFUNCTION("REGEXEXTRACT(C635, """"""([^""""]+)"""""")"),"#N/A")</f>
        <v>#N/A</v>
      </c>
      <c r="F635" s="44"/>
    </row>
    <row r="636">
      <c r="A636" s="41"/>
      <c r="B636" s="41"/>
      <c r="C636" s="42"/>
      <c r="D636" s="41"/>
      <c r="E636" s="44" t="str">
        <f>IFERROR(__xludf.DUMMYFUNCTION("REGEXEXTRACT(C636, """"""([^""""]+)"""""")"),"#N/A")</f>
        <v>#N/A</v>
      </c>
      <c r="F636" s="44"/>
    </row>
    <row r="637">
      <c r="A637" s="41"/>
      <c r="B637" s="41"/>
      <c r="C637" s="42"/>
      <c r="D637" s="41"/>
      <c r="E637" s="44" t="str">
        <f>IFERROR(__xludf.DUMMYFUNCTION("REGEXEXTRACT(C637, """"""([^""""]+)"""""")"),"#N/A")</f>
        <v>#N/A</v>
      </c>
      <c r="F637" s="44"/>
    </row>
    <row r="638">
      <c r="A638" s="41"/>
      <c r="B638" s="41"/>
      <c r="C638" s="42"/>
      <c r="D638" s="41"/>
      <c r="E638" s="44" t="str">
        <f>IFERROR(__xludf.DUMMYFUNCTION("REGEXEXTRACT(C638, """"""([^""""]+)"""""")"),"#N/A")</f>
        <v>#N/A</v>
      </c>
      <c r="F638" s="44"/>
    </row>
    <row r="639">
      <c r="A639" s="41"/>
      <c r="B639" s="41"/>
      <c r="C639" s="42"/>
      <c r="D639" s="41"/>
      <c r="E639" s="44" t="str">
        <f>IFERROR(__xludf.DUMMYFUNCTION("REGEXEXTRACT(C639, """"""([^""""]+)"""""")"),"#N/A")</f>
        <v>#N/A</v>
      </c>
      <c r="F639" s="44"/>
    </row>
    <row r="640">
      <c r="A640" s="41"/>
      <c r="B640" s="41"/>
      <c r="C640" s="42"/>
      <c r="D640" s="41"/>
      <c r="E640" s="44" t="str">
        <f>IFERROR(__xludf.DUMMYFUNCTION("REGEXEXTRACT(C640, """"""([^""""]+)"""""")"),"#N/A")</f>
        <v>#N/A</v>
      </c>
      <c r="F640" s="44"/>
    </row>
    <row r="641">
      <c r="A641" s="41"/>
      <c r="B641" s="41"/>
      <c r="C641" s="42"/>
      <c r="D641" s="41"/>
      <c r="E641" s="44" t="str">
        <f>IFERROR(__xludf.DUMMYFUNCTION("REGEXEXTRACT(C641, """"""([^""""]+)"""""")"),"#N/A")</f>
        <v>#N/A</v>
      </c>
      <c r="F641" s="44"/>
    </row>
    <row r="642">
      <c r="A642" s="41"/>
      <c r="B642" s="41"/>
      <c r="C642" s="42"/>
      <c r="D642" s="41"/>
      <c r="E642" s="44" t="str">
        <f>IFERROR(__xludf.DUMMYFUNCTION("REGEXEXTRACT(C642, """"""([^""""]+)"""""")"),"#N/A")</f>
        <v>#N/A</v>
      </c>
      <c r="F642" s="44"/>
    </row>
    <row r="643">
      <c r="A643" s="41"/>
      <c r="B643" s="41"/>
      <c r="C643" s="42"/>
      <c r="D643" s="41"/>
      <c r="E643" s="44" t="str">
        <f>IFERROR(__xludf.DUMMYFUNCTION("REGEXEXTRACT(C643, """"""([^""""]+)"""""")"),"#N/A")</f>
        <v>#N/A</v>
      </c>
      <c r="F643" s="44"/>
    </row>
    <row r="644">
      <c r="A644" s="41"/>
      <c r="B644" s="41"/>
      <c r="C644" s="42"/>
      <c r="D644" s="41"/>
      <c r="E644" s="44" t="str">
        <f>IFERROR(__xludf.DUMMYFUNCTION("REGEXEXTRACT(C644, """"""([^""""]+)"""""")"),"#N/A")</f>
        <v>#N/A</v>
      </c>
      <c r="F644" s="44"/>
    </row>
    <row r="645">
      <c r="A645" s="41"/>
      <c r="B645" s="41"/>
      <c r="C645" s="42"/>
      <c r="D645" s="41"/>
      <c r="E645" s="44" t="str">
        <f>IFERROR(__xludf.DUMMYFUNCTION("REGEXEXTRACT(C645, """"""([^""""]+)"""""")"),"#N/A")</f>
        <v>#N/A</v>
      </c>
      <c r="F645" s="44"/>
    </row>
    <row r="646">
      <c r="A646" s="41"/>
      <c r="B646" s="41"/>
      <c r="C646" s="42"/>
      <c r="D646" s="41"/>
      <c r="E646" s="44" t="str">
        <f>IFERROR(__xludf.DUMMYFUNCTION("REGEXEXTRACT(C646, """"""([^""""]+)"""""")"),"#N/A")</f>
        <v>#N/A</v>
      </c>
      <c r="F646" s="44"/>
    </row>
    <row r="647">
      <c r="A647" s="41"/>
      <c r="B647" s="41"/>
      <c r="C647" s="42"/>
      <c r="D647" s="41"/>
      <c r="E647" s="44" t="str">
        <f>IFERROR(__xludf.DUMMYFUNCTION("REGEXEXTRACT(C647, """"""([^""""]+)"""""")"),"#N/A")</f>
        <v>#N/A</v>
      </c>
      <c r="F647" s="44"/>
    </row>
    <row r="648">
      <c r="A648" s="41"/>
      <c r="B648" s="41"/>
      <c r="C648" s="42"/>
      <c r="D648" s="41"/>
      <c r="E648" s="44" t="str">
        <f>IFERROR(__xludf.DUMMYFUNCTION("REGEXEXTRACT(C648, """"""([^""""]+)"""""")"),"#N/A")</f>
        <v>#N/A</v>
      </c>
      <c r="F648" s="44"/>
    </row>
    <row r="649">
      <c r="A649" s="41"/>
      <c r="B649" s="41"/>
      <c r="C649" s="42"/>
      <c r="D649" s="41"/>
      <c r="E649" s="44" t="str">
        <f>IFERROR(__xludf.DUMMYFUNCTION("REGEXEXTRACT(C649, """"""([^""""]+)"""""")"),"#N/A")</f>
        <v>#N/A</v>
      </c>
      <c r="F649" s="44"/>
    </row>
    <row r="650">
      <c r="A650" s="41"/>
      <c r="B650" s="41"/>
      <c r="C650" s="42"/>
      <c r="D650" s="41"/>
      <c r="E650" s="44" t="str">
        <f>IFERROR(__xludf.DUMMYFUNCTION("REGEXEXTRACT(C650, """"""([^""""]+)"""""")"),"#N/A")</f>
        <v>#N/A</v>
      </c>
      <c r="F650" s="44"/>
    </row>
    <row r="651">
      <c r="A651" s="41"/>
      <c r="B651" s="41"/>
      <c r="C651" s="42"/>
      <c r="D651" s="41"/>
      <c r="E651" s="44" t="str">
        <f>IFERROR(__xludf.DUMMYFUNCTION("REGEXEXTRACT(C651, """"""([^""""]+)"""""")"),"#N/A")</f>
        <v>#N/A</v>
      </c>
      <c r="F651" s="44"/>
    </row>
    <row r="652">
      <c r="A652" s="41"/>
      <c r="B652" s="41"/>
      <c r="C652" s="42"/>
      <c r="D652" s="41"/>
      <c r="E652" s="44" t="str">
        <f>IFERROR(__xludf.DUMMYFUNCTION("REGEXEXTRACT(C652, """"""([^""""]+)"""""")"),"#N/A")</f>
        <v>#N/A</v>
      </c>
      <c r="F652" s="44"/>
    </row>
    <row r="653">
      <c r="A653" s="41"/>
      <c r="B653" s="41"/>
      <c r="C653" s="42"/>
      <c r="D653" s="41"/>
      <c r="E653" s="44" t="str">
        <f>IFERROR(__xludf.DUMMYFUNCTION("REGEXEXTRACT(C653, """"""([^""""]+)"""""")"),"#N/A")</f>
        <v>#N/A</v>
      </c>
      <c r="F653" s="44"/>
    </row>
    <row r="654">
      <c r="A654" s="41"/>
      <c r="B654" s="41"/>
      <c r="C654" s="42"/>
      <c r="D654" s="41"/>
      <c r="E654" s="44" t="str">
        <f>IFERROR(__xludf.DUMMYFUNCTION("REGEXEXTRACT(C654, """"""([^""""]+)"""""")"),"#N/A")</f>
        <v>#N/A</v>
      </c>
      <c r="F654" s="44"/>
    </row>
    <row r="655">
      <c r="A655" s="41"/>
      <c r="B655" s="41"/>
      <c r="C655" s="42"/>
      <c r="D655" s="41"/>
      <c r="E655" s="44" t="str">
        <f>IFERROR(__xludf.DUMMYFUNCTION("REGEXEXTRACT(C655, """"""([^""""]+)"""""")"),"#N/A")</f>
        <v>#N/A</v>
      </c>
      <c r="F655" s="44"/>
    </row>
    <row r="656">
      <c r="A656" s="41"/>
      <c r="B656" s="41"/>
      <c r="C656" s="42"/>
      <c r="D656" s="41"/>
      <c r="E656" s="44" t="str">
        <f>IFERROR(__xludf.DUMMYFUNCTION("REGEXEXTRACT(C656, """"""([^""""]+)"""""")"),"#N/A")</f>
        <v>#N/A</v>
      </c>
      <c r="F656" s="44"/>
    </row>
    <row r="657">
      <c r="A657" s="41"/>
      <c r="B657" s="41"/>
      <c r="C657" s="42"/>
      <c r="D657" s="41"/>
      <c r="E657" s="44" t="str">
        <f>IFERROR(__xludf.DUMMYFUNCTION("REGEXEXTRACT(C657, """"""([^""""]+)"""""")"),"#N/A")</f>
        <v>#N/A</v>
      </c>
      <c r="F657" s="44"/>
    </row>
    <row r="658">
      <c r="A658" s="41"/>
      <c r="B658" s="41"/>
      <c r="C658" s="42"/>
      <c r="D658" s="41"/>
      <c r="E658" s="44" t="str">
        <f>IFERROR(__xludf.DUMMYFUNCTION("REGEXEXTRACT(C658, """"""([^""""]+)"""""")"),"#N/A")</f>
        <v>#N/A</v>
      </c>
      <c r="F658" s="44"/>
    </row>
    <row r="659">
      <c r="A659" s="41"/>
      <c r="B659" s="41"/>
      <c r="C659" s="42"/>
      <c r="D659" s="41"/>
      <c r="E659" s="44" t="str">
        <f>IFERROR(__xludf.DUMMYFUNCTION("REGEXEXTRACT(C659, """"""([^""""]+)"""""")"),"#N/A")</f>
        <v>#N/A</v>
      </c>
      <c r="F659" s="44"/>
    </row>
    <row r="660">
      <c r="A660" s="41"/>
      <c r="B660" s="41"/>
      <c r="C660" s="42"/>
      <c r="D660" s="41"/>
      <c r="E660" s="44" t="str">
        <f>IFERROR(__xludf.DUMMYFUNCTION("REGEXEXTRACT(C660, """"""([^""""]+)"""""")"),"#N/A")</f>
        <v>#N/A</v>
      </c>
      <c r="F660" s="44"/>
    </row>
    <row r="661">
      <c r="A661" s="41"/>
      <c r="B661" s="41"/>
      <c r="C661" s="42"/>
      <c r="D661" s="41"/>
      <c r="E661" s="44" t="str">
        <f>IFERROR(__xludf.DUMMYFUNCTION("REGEXEXTRACT(C661, """"""([^""""]+)"""""")"),"#N/A")</f>
        <v>#N/A</v>
      </c>
      <c r="F661" s="44"/>
    </row>
    <row r="662">
      <c r="A662" s="41"/>
      <c r="B662" s="41"/>
      <c r="C662" s="42"/>
      <c r="D662" s="41"/>
      <c r="E662" s="44" t="str">
        <f>IFERROR(__xludf.DUMMYFUNCTION("REGEXEXTRACT(C662, """"""([^""""]+)"""""")"),"#N/A")</f>
        <v>#N/A</v>
      </c>
      <c r="F662" s="44"/>
    </row>
    <row r="663">
      <c r="A663" s="41"/>
      <c r="B663" s="41"/>
      <c r="C663" s="42"/>
      <c r="D663" s="41"/>
      <c r="E663" s="44" t="str">
        <f>IFERROR(__xludf.DUMMYFUNCTION("REGEXEXTRACT(C663, """"""([^""""]+)"""""")"),"#N/A")</f>
        <v>#N/A</v>
      </c>
      <c r="F663" s="44"/>
    </row>
    <row r="664">
      <c r="A664" s="41"/>
      <c r="B664" s="41"/>
      <c r="C664" s="42"/>
      <c r="D664" s="41"/>
      <c r="E664" s="44" t="str">
        <f>IFERROR(__xludf.DUMMYFUNCTION("REGEXEXTRACT(C664, """"""([^""""]+)"""""")"),"#N/A")</f>
        <v>#N/A</v>
      </c>
      <c r="F664" s="44"/>
    </row>
    <row r="665">
      <c r="A665" s="41"/>
      <c r="B665" s="41"/>
      <c r="C665" s="42"/>
      <c r="D665" s="41"/>
      <c r="E665" s="44" t="str">
        <f>IFERROR(__xludf.DUMMYFUNCTION("REGEXEXTRACT(C665, """"""([^""""]+)"""""")"),"#N/A")</f>
        <v>#N/A</v>
      </c>
      <c r="F665" s="44"/>
    </row>
    <row r="666">
      <c r="A666" s="41"/>
      <c r="B666" s="41"/>
      <c r="C666" s="42"/>
      <c r="D666" s="41"/>
      <c r="E666" s="44" t="str">
        <f>IFERROR(__xludf.DUMMYFUNCTION("REGEXEXTRACT(C666, """"""([^""""]+)"""""")"),"#N/A")</f>
        <v>#N/A</v>
      </c>
      <c r="F666" s="44"/>
    </row>
    <row r="667">
      <c r="A667" s="41"/>
      <c r="B667" s="41"/>
      <c r="C667" s="42"/>
      <c r="D667" s="41"/>
      <c r="E667" s="44" t="str">
        <f>IFERROR(__xludf.DUMMYFUNCTION("REGEXEXTRACT(C667, """"""([^""""]+)"""""")"),"#N/A")</f>
        <v>#N/A</v>
      </c>
      <c r="F667" s="44"/>
    </row>
    <row r="668">
      <c r="A668" s="41"/>
      <c r="B668" s="41"/>
      <c r="C668" s="42"/>
      <c r="D668" s="41"/>
      <c r="E668" s="44" t="str">
        <f>IFERROR(__xludf.DUMMYFUNCTION("REGEXEXTRACT(C668, """"""([^""""]+)"""""")"),"#N/A")</f>
        <v>#N/A</v>
      </c>
      <c r="F668" s="44"/>
    </row>
    <row r="669">
      <c r="A669" s="41"/>
      <c r="B669" s="41"/>
      <c r="C669" s="42"/>
      <c r="D669" s="41"/>
      <c r="E669" s="44" t="str">
        <f>IFERROR(__xludf.DUMMYFUNCTION("REGEXEXTRACT(C669, """"""([^""""]+)"""""")"),"#N/A")</f>
        <v>#N/A</v>
      </c>
      <c r="F669" s="44"/>
    </row>
    <row r="670">
      <c r="A670" s="41"/>
      <c r="B670" s="41"/>
      <c r="C670" s="42"/>
      <c r="D670" s="41"/>
      <c r="E670" s="44" t="str">
        <f>IFERROR(__xludf.DUMMYFUNCTION("REGEXEXTRACT(C670, """"""([^""""]+)"""""")"),"#N/A")</f>
        <v>#N/A</v>
      </c>
      <c r="F670" s="44"/>
    </row>
    <row r="671">
      <c r="A671" s="41"/>
      <c r="B671" s="41"/>
      <c r="C671" s="42"/>
      <c r="D671" s="41"/>
      <c r="E671" s="44" t="str">
        <f>IFERROR(__xludf.DUMMYFUNCTION("REGEXEXTRACT(C671, """"""([^""""]+)"""""")"),"#N/A")</f>
        <v>#N/A</v>
      </c>
      <c r="F671" s="44"/>
    </row>
    <row r="672">
      <c r="A672" s="41"/>
      <c r="B672" s="41"/>
      <c r="C672" s="42"/>
      <c r="D672" s="41"/>
      <c r="E672" s="44" t="str">
        <f>IFERROR(__xludf.DUMMYFUNCTION("REGEXEXTRACT(C672, """"""([^""""]+)"""""")"),"#N/A")</f>
        <v>#N/A</v>
      </c>
      <c r="F672" s="44"/>
    </row>
    <row r="673">
      <c r="A673" s="41"/>
      <c r="B673" s="41"/>
      <c r="C673" s="42"/>
      <c r="D673" s="41"/>
      <c r="E673" s="44" t="str">
        <f>IFERROR(__xludf.DUMMYFUNCTION("REGEXEXTRACT(C673, """"""([^""""]+)"""""")"),"#N/A")</f>
        <v>#N/A</v>
      </c>
      <c r="F673" s="44"/>
    </row>
    <row r="674">
      <c r="A674" s="41"/>
      <c r="B674" s="41"/>
      <c r="C674" s="42"/>
      <c r="D674" s="41"/>
      <c r="E674" s="44" t="str">
        <f>IFERROR(__xludf.DUMMYFUNCTION("REGEXEXTRACT(C674, """"""([^""""]+)"""""")"),"#N/A")</f>
        <v>#N/A</v>
      </c>
      <c r="F674" s="44"/>
    </row>
    <row r="675">
      <c r="A675" s="41"/>
      <c r="B675" s="41"/>
      <c r="C675" s="42"/>
      <c r="D675" s="41"/>
      <c r="E675" s="44" t="str">
        <f>IFERROR(__xludf.DUMMYFUNCTION("REGEXEXTRACT(C675, """"""([^""""]+)"""""")"),"#N/A")</f>
        <v>#N/A</v>
      </c>
      <c r="F675" s="44"/>
    </row>
    <row r="676">
      <c r="A676" s="41"/>
      <c r="B676" s="41"/>
      <c r="C676" s="42"/>
      <c r="D676" s="41"/>
      <c r="E676" s="44" t="str">
        <f>IFERROR(__xludf.DUMMYFUNCTION("REGEXEXTRACT(C676, """"""([^""""]+)"""""")"),"#N/A")</f>
        <v>#N/A</v>
      </c>
      <c r="F676" s="44"/>
    </row>
    <row r="677">
      <c r="A677" s="41"/>
      <c r="B677" s="41"/>
      <c r="C677" s="42"/>
      <c r="D677" s="41"/>
      <c r="E677" s="44" t="str">
        <f>IFERROR(__xludf.DUMMYFUNCTION("REGEXEXTRACT(C677, """"""([^""""]+)"""""")"),"#N/A")</f>
        <v>#N/A</v>
      </c>
      <c r="F677" s="44"/>
    </row>
    <row r="678">
      <c r="A678" s="41"/>
      <c r="B678" s="41"/>
      <c r="C678" s="42"/>
      <c r="D678" s="41"/>
      <c r="E678" s="44" t="str">
        <f>IFERROR(__xludf.DUMMYFUNCTION("REGEXEXTRACT(C678, """"""([^""""]+)"""""")"),"#N/A")</f>
        <v>#N/A</v>
      </c>
      <c r="F678" s="44"/>
    </row>
    <row r="679">
      <c r="A679" s="41"/>
      <c r="B679" s="41"/>
      <c r="C679" s="42"/>
      <c r="D679" s="41"/>
      <c r="E679" s="44" t="str">
        <f>IFERROR(__xludf.DUMMYFUNCTION("REGEXEXTRACT(C679, """"""([^""""]+)"""""")"),"#N/A")</f>
        <v>#N/A</v>
      </c>
      <c r="F679" s="44"/>
    </row>
    <row r="680">
      <c r="A680" s="41"/>
      <c r="B680" s="41"/>
      <c r="C680" s="42"/>
      <c r="D680" s="41"/>
      <c r="E680" s="44" t="str">
        <f>IFERROR(__xludf.DUMMYFUNCTION("REGEXEXTRACT(C680, """"""([^""""]+)"""""")"),"#N/A")</f>
        <v>#N/A</v>
      </c>
      <c r="F680" s="44"/>
    </row>
    <row r="681">
      <c r="A681" s="41"/>
      <c r="B681" s="41"/>
      <c r="C681" s="42"/>
      <c r="D681" s="41"/>
      <c r="E681" s="44" t="str">
        <f>IFERROR(__xludf.DUMMYFUNCTION("REGEXEXTRACT(C681, """"""([^""""]+)"""""")"),"#N/A")</f>
        <v>#N/A</v>
      </c>
      <c r="F681" s="44"/>
    </row>
    <row r="682">
      <c r="A682" s="41"/>
      <c r="B682" s="41"/>
      <c r="C682" s="42"/>
      <c r="D682" s="41"/>
      <c r="E682" s="44" t="str">
        <f>IFERROR(__xludf.DUMMYFUNCTION("REGEXEXTRACT(C682, """"""([^""""]+)"""""")"),"#N/A")</f>
        <v>#N/A</v>
      </c>
      <c r="F682" s="44"/>
    </row>
    <row r="683">
      <c r="A683" s="41"/>
      <c r="B683" s="41"/>
      <c r="C683" s="42"/>
      <c r="D683" s="41"/>
      <c r="E683" s="44" t="str">
        <f>IFERROR(__xludf.DUMMYFUNCTION("REGEXEXTRACT(C683, """"""([^""""]+)"""""")"),"#N/A")</f>
        <v>#N/A</v>
      </c>
      <c r="F683" s="44"/>
    </row>
    <row r="684">
      <c r="A684" s="41"/>
      <c r="B684" s="41"/>
      <c r="C684" s="42"/>
      <c r="D684" s="41"/>
      <c r="E684" s="44" t="str">
        <f>IFERROR(__xludf.DUMMYFUNCTION("REGEXEXTRACT(C684, """"""([^""""]+)"""""")"),"#N/A")</f>
        <v>#N/A</v>
      </c>
      <c r="F684" s="44"/>
    </row>
    <row r="685">
      <c r="A685" s="41"/>
      <c r="B685" s="41"/>
      <c r="C685" s="42"/>
      <c r="D685" s="41"/>
      <c r="E685" s="44" t="str">
        <f>IFERROR(__xludf.DUMMYFUNCTION("REGEXEXTRACT(C685, """"""([^""""]+)"""""")"),"#N/A")</f>
        <v>#N/A</v>
      </c>
      <c r="F685" s="44"/>
    </row>
    <row r="686">
      <c r="A686" s="41"/>
      <c r="B686" s="41"/>
      <c r="C686" s="42"/>
      <c r="D686" s="41"/>
      <c r="E686" s="44" t="str">
        <f>IFERROR(__xludf.DUMMYFUNCTION("REGEXEXTRACT(C686, """"""([^""""]+)"""""")"),"#N/A")</f>
        <v>#N/A</v>
      </c>
      <c r="F686" s="44"/>
    </row>
    <row r="687">
      <c r="A687" s="41"/>
      <c r="B687" s="41"/>
      <c r="C687" s="42"/>
      <c r="D687" s="41"/>
      <c r="E687" s="44" t="str">
        <f>IFERROR(__xludf.DUMMYFUNCTION("REGEXEXTRACT(C687, """"""([^""""]+)"""""")"),"#N/A")</f>
        <v>#N/A</v>
      </c>
      <c r="F687" s="44"/>
    </row>
    <row r="688">
      <c r="A688" s="41"/>
      <c r="B688" s="41"/>
      <c r="C688" s="42"/>
      <c r="D688" s="41"/>
      <c r="E688" s="44" t="str">
        <f>IFERROR(__xludf.DUMMYFUNCTION("REGEXEXTRACT(C688, """"""([^""""]+)"""""")"),"#N/A")</f>
        <v>#N/A</v>
      </c>
      <c r="F688" s="44"/>
    </row>
    <row r="689">
      <c r="A689" s="41"/>
      <c r="B689" s="41"/>
      <c r="C689" s="42"/>
      <c r="D689" s="41"/>
      <c r="E689" s="44" t="str">
        <f>IFERROR(__xludf.DUMMYFUNCTION("REGEXEXTRACT(C689, """"""([^""""]+)"""""")"),"#N/A")</f>
        <v>#N/A</v>
      </c>
      <c r="F689" s="44"/>
    </row>
    <row r="690">
      <c r="A690" s="41"/>
      <c r="B690" s="41"/>
      <c r="C690" s="42"/>
      <c r="D690" s="41"/>
      <c r="E690" s="44" t="str">
        <f>IFERROR(__xludf.DUMMYFUNCTION("REGEXEXTRACT(C690, """"""([^""""]+)"""""")"),"#N/A")</f>
        <v>#N/A</v>
      </c>
      <c r="F690" s="44"/>
    </row>
    <row r="691">
      <c r="A691" s="41"/>
      <c r="B691" s="41"/>
      <c r="C691" s="42"/>
      <c r="D691" s="41"/>
      <c r="E691" s="44" t="str">
        <f>IFERROR(__xludf.DUMMYFUNCTION("REGEXEXTRACT(C691, """"""([^""""]+)"""""")"),"#N/A")</f>
        <v>#N/A</v>
      </c>
      <c r="F691" s="44"/>
    </row>
    <row r="692">
      <c r="A692" s="41"/>
      <c r="B692" s="41"/>
      <c r="C692" s="42"/>
      <c r="D692" s="41"/>
      <c r="E692" s="44" t="str">
        <f>IFERROR(__xludf.DUMMYFUNCTION("REGEXEXTRACT(C692, """"""([^""""]+)"""""")"),"#N/A")</f>
        <v>#N/A</v>
      </c>
      <c r="F692" s="44"/>
    </row>
    <row r="693">
      <c r="A693" s="41"/>
      <c r="B693" s="41"/>
      <c r="C693" s="42"/>
      <c r="D693" s="41"/>
      <c r="E693" s="44" t="str">
        <f>IFERROR(__xludf.DUMMYFUNCTION("REGEXEXTRACT(C693, """"""([^""""]+)"""""")"),"#N/A")</f>
        <v>#N/A</v>
      </c>
      <c r="F693" s="44"/>
    </row>
    <row r="694">
      <c r="A694" s="41"/>
      <c r="B694" s="41"/>
      <c r="C694" s="42"/>
      <c r="D694" s="41"/>
      <c r="E694" s="44" t="str">
        <f>IFERROR(__xludf.DUMMYFUNCTION("REGEXEXTRACT(C694, """"""([^""""]+)"""""")"),"#N/A")</f>
        <v>#N/A</v>
      </c>
      <c r="F694" s="44"/>
    </row>
    <row r="695">
      <c r="A695" s="41"/>
      <c r="B695" s="41"/>
      <c r="C695" s="42"/>
      <c r="D695" s="41"/>
      <c r="E695" s="44" t="str">
        <f>IFERROR(__xludf.DUMMYFUNCTION("REGEXEXTRACT(C695, """"""([^""""]+)"""""")"),"#N/A")</f>
        <v>#N/A</v>
      </c>
      <c r="F695" s="44"/>
    </row>
    <row r="696">
      <c r="A696" s="41"/>
      <c r="B696" s="41"/>
      <c r="C696" s="42"/>
      <c r="D696" s="41"/>
      <c r="E696" s="44" t="str">
        <f>IFERROR(__xludf.DUMMYFUNCTION("REGEXEXTRACT(C696, """"""([^""""]+)"""""")"),"#N/A")</f>
        <v>#N/A</v>
      </c>
      <c r="F696" s="44"/>
    </row>
    <row r="697">
      <c r="A697" s="41"/>
      <c r="B697" s="41"/>
      <c r="C697" s="42"/>
      <c r="D697" s="41"/>
      <c r="E697" s="44" t="str">
        <f>IFERROR(__xludf.DUMMYFUNCTION("REGEXEXTRACT(C697, """"""([^""""]+)"""""")"),"#N/A")</f>
        <v>#N/A</v>
      </c>
      <c r="F697" s="44"/>
    </row>
    <row r="698">
      <c r="A698" s="41"/>
      <c r="B698" s="41"/>
      <c r="C698" s="42"/>
      <c r="D698" s="41"/>
      <c r="E698" s="44" t="str">
        <f>IFERROR(__xludf.DUMMYFUNCTION("REGEXEXTRACT(C698, """"""([^""""]+)"""""")"),"#N/A")</f>
        <v>#N/A</v>
      </c>
      <c r="F698" s="44"/>
    </row>
    <row r="699">
      <c r="A699" s="41"/>
      <c r="B699" s="41"/>
      <c r="C699" s="42"/>
      <c r="D699" s="41"/>
      <c r="E699" s="44" t="str">
        <f>IFERROR(__xludf.DUMMYFUNCTION("REGEXEXTRACT(C699, """"""([^""""]+)"""""")"),"#N/A")</f>
        <v>#N/A</v>
      </c>
      <c r="F699" s="44"/>
    </row>
    <row r="700">
      <c r="A700" s="41"/>
      <c r="B700" s="41"/>
      <c r="C700" s="42"/>
      <c r="D700" s="41"/>
      <c r="E700" s="44" t="str">
        <f>IFERROR(__xludf.DUMMYFUNCTION("REGEXEXTRACT(C700, """"""([^""""]+)"""""")"),"#N/A")</f>
        <v>#N/A</v>
      </c>
      <c r="F700" s="44"/>
    </row>
    <row r="701">
      <c r="A701" s="41"/>
      <c r="B701" s="41"/>
      <c r="C701" s="42"/>
      <c r="D701" s="41"/>
      <c r="E701" s="44" t="str">
        <f>IFERROR(__xludf.DUMMYFUNCTION("REGEXEXTRACT(C701, """"""([^""""]+)"""""")"),"#N/A")</f>
        <v>#N/A</v>
      </c>
      <c r="F701" s="44"/>
    </row>
    <row r="702">
      <c r="A702" s="41"/>
      <c r="B702" s="41"/>
      <c r="C702" s="42"/>
      <c r="D702" s="41"/>
      <c r="E702" s="44" t="str">
        <f>IFERROR(__xludf.DUMMYFUNCTION("REGEXEXTRACT(C702, """"""([^""""]+)"""""")"),"#N/A")</f>
        <v>#N/A</v>
      </c>
      <c r="F702" s="44"/>
    </row>
    <row r="703">
      <c r="A703" s="41"/>
      <c r="B703" s="41"/>
      <c r="C703" s="42"/>
      <c r="D703" s="41"/>
      <c r="E703" s="44" t="str">
        <f>IFERROR(__xludf.DUMMYFUNCTION("REGEXEXTRACT(C703, """"""([^""""]+)"""""")"),"#N/A")</f>
        <v>#N/A</v>
      </c>
      <c r="F703" s="44"/>
    </row>
    <row r="704">
      <c r="A704" s="41"/>
      <c r="B704" s="41"/>
      <c r="C704" s="42"/>
      <c r="D704" s="41"/>
      <c r="E704" s="44" t="str">
        <f>IFERROR(__xludf.DUMMYFUNCTION("REGEXEXTRACT(C704, """"""([^""""]+)"""""")"),"#N/A")</f>
        <v>#N/A</v>
      </c>
      <c r="F704" s="44"/>
    </row>
    <row r="705">
      <c r="A705" s="41"/>
      <c r="B705" s="41"/>
      <c r="C705" s="42"/>
      <c r="D705" s="41"/>
      <c r="E705" s="44" t="str">
        <f>IFERROR(__xludf.DUMMYFUNCTION("REGEXEXTRACT(C705, """"""([^""""]+)"""""")"),"#N/A")</f>
        <v>#N/A</v>
      </c>
      <c r="F705" s="44"/>
    </row>
    <row r="706">
      <c r="A706" s="41"/>
      <c r="B706" s="41"/>
      <c r="C706" s="42"/>
      <c r="D706" s="41"/>
      <c r="E706" s="44" t="str">
        <f>IFERROR(__xludf.DUMMYFUNCTION("REGEXEXTRACT(C706, """"""([^""""]+)"""""")"),"#N/A")</f>
        <v>#N/A</v>
      </c>
      <c r="F706" s="44"/>
    </row>
    <row r="707">
      <c r="A707" s="41"/>
      <c r="B707" s="41"/>
      <c r="C707" s="42"/>
      <c r="D707" s="41"/>
      <c r="E707" s="44" t="str">
        <f>IFERROR(__xludf.DUMMYFUNCTION("REGEXEXTRACT(C707, """"""([^""""]+)"""""")"),"#N/A")</f>
        <v>#N/A</v>
      </c>
      <c r="F707" s="44"/>
    </row>
    <row r="708">
      <c r="A708" s="41"/>
      <c r="B708" s="41"/>
      <c r="C708" s="42"/>
      <c r="D708" s="41"/>
      <c r="E708" s="44" t="str">
        <f>IFERROR(__xludf.DUMMYFUNCTION("REGEXEXTRACT(C708, """"""([^""""]+)"""""")"),"#N/A")</f>
        <v>#N/A</v>
      </c>
      <c r="F708" s="44"/>
    </row>
    <row r="709">
      <c r="A709" s="41"/>
      <c r="B709" s="41"/>
      <c r="C709" s="42"/>
      <c r="D709" s="41"/>
      <c r="E709" s="44" t="str">
        <f>IFERROR(__xludf.DUMMYFUNCTION("REGEXEXTRACT(C709, """"""([^""""]+)"""""")"),"#N/A")</f>
        <v>#N/A</v>
      </c>
      <c r="F709" s="44"/>
    </row>
    <row r="710">
      <c r="A710" s="41"/>
      <c r="B710" s="41"/>
      <c r="C710" s="42"/>
      <c r="D710" s="41"/>
      <c r="E710" s="44" t="str">
        <f>IFERROR(__xludf.DUMMYFUNCTION("REGEXEXTRACT(C710, """"""([^""""]+)"""""")"),"#N/A")</f>
        <v>#N/A</v>
      </c>
      <c r="F710" s="44"/>
    </row>
    <row r="711">
      <c r="A711" s="41"/>
      <c r="B711" s="41"/>
      <c r="C711" s="42"/>
      <c r="D711" s="41"/>
      <c r="E711" s="44" t="str">
        <f>IFERROR(__xludf.DUMMYFUNCTION("REGEXEXTRACT(C711, """"""([^""""]+)"""""")"),"#N/A")</f>
        <v>#N/A</v>
      </c>
      <c r="F711" s="44"/>
    </row>
    <row r="712">
      <c r="A712" s="41"/>
      <c r="B712" s="41"/>
      <c r="C712" s="42"/>
      <c r="D712" s="41"/>
      <c r="E712" s="44" t="str">
        <f>IFERROR(__xludf.DUMMYFUNCTION("REGEXEXTRACT(C712, """"""([^""""]+)"""""")"),"#N/A")</f>
        <v>#N/A</v>
      </c>
      <c r="F712" s="44"/>
    </row>
    <row r="713">
      <c r="A713" s="41"/>
      <c r="B713" s="41"/>
      <c r="C713" s="42"/>
      <c r="D713" s="41"/>
      <c r="E713" s="44" t="str">
        <f>IFERROR(__xludf.DUMMYFUNCTION("REGEXEXTRACT(C713, """"""([^""""]+)"""""")"),"#N/A")</f>
        <v>#N/A</v>
      </c>
      <c r="F713" s="44"/>
    </row>
    <row r="714">
      <c r="A714" s="41"/>
      <c r="B714" s="41"/>
      <c r="C714" s="42"/>
      <c r="D714" s="41"/>
      <c r="E714" s="44" t="str">
        <f>IFERROR(__xludf.DUMMYFUNCTION("REGEXEXTRACT(C714, """"""([^""""]+)"""""")"),"#N/A")</f>
        <v>#N/A</v>
      </c>
      <c r="F714" s="44"/>
    </row>
    <row r="715">
      <c r="A715" s="41"/>
      <c r="B715" s="41"/>
      <c r="C715" s="42"/>
      <c r="D715" s="41"/>
      <c r="E715" s="44" t="str">
        <f>IFERROR(__xludf.DUMMYFUNCTION("REGEXEXTRACT(C715, """"""([^""""]+)"""""")"),"#N/A")</f>
        <v>#N/A</v>
      </c>
      <c r="F715" s="44"/>
    </row>
    <row r="716">
      <c r="A716" s="41"/>
      <c r="B716" s="41"/>
      <c r="C716" s="42"/>
      <c r="D716" s="41"/>
      <c r="E716" s="44" t="str">
        <f>IFERROR(__xludf.DUMMYFUNCTION("REGEXEXTRACT(C716, """"""([^""""]+)"""""")"),"#N/A")</f>
        <v>#N/A</v>
      </c>
      <c r="F716" s="44"/>
    </row>
    <row r="717">
      <c r="A717" s="41"/>
      <c r="B717" s="41"/>
      <c r="C717" s="42"/>
      <c r="D717" s="41"/>
      <c r="E717" s="44" t="str">
        <f>IFERROR(__xludf.DUMMYFUNCTION("REGEXEXTRACT(C717, """"""([^""""]+)"""""")"),"#N/A")</f>
        <v>#N/A</v>
      </c>
      <c r="F717" s="44"/>
    </row>
    <row r="718">
      <c r="A718" s="41"/>
      <c r="B718" s="41"/>
      <c r="C718" s="42"/>
      <c r="D718" s="41"/>
      <c r="E718" s="44" t="str">
        <f>IFERROR(__xludf.DUMMYFUNCTION("REGEXEXTRACT(C718, """"""([^""""]+)"""""")"),"#N/A")</f>
        <v>#N/A</v>
      </c>
      <c r="F718" s="44"/>
    </row>
    <row r="719">
      <c r="A719" s="41"/>
      <c r="B719" s="41"/>
      <c r="C719" s="42"/>
      <c r="D719" s="41"/>
      <c r="E719" s="44" t="str">
        <f>IFERROR(__xludf.DUMMYFUNCTION("REGEXEXTRACT(C719, """"""([^""""]+)"""""")"),"#N/A")</f>
        <v>#N/A</v>
      </c>
      <c r="F719" s="44"/>
    </row>
    <row r="720">
      <c r="A720" s="41"/>
      <c r="B720" s="41"/>
      <c r="C720" s="42"/>
      <c r="D720" s="41"/>
      <c r="E720" s="44" t="str">
        <f>IFERROR(__xludf.DUMMYFUNCTION("REGEXEXTRACT(C720, """"""([^""""]+)"""""")"),"#N/A")</f>
        <v>#N/A</v>
      </c>
      <c r="F720" s="44"/>
    </row>
    <row r="721">
      <c r="A721" s="41"/>
      <c r="B721" s="41"/>
      <c r="C721" s="42"/>
      <c r="D721" s="41"/>
      <c r="E721" s="44" t="str">
        <f>IFERROR(__xludf.DUMMYFUNCTION("REGEXEXTRACT(C721, """"""([^""""]+)"""""")"),"#N/A")</f>
        <v>#N/A</v>
      </c>
      <c r="F721" s="44"/>
    </row>
    <row r="722">
      <c r="A722" s="41"/>
      <c r="B722" s="41"/>
      <c r="C722" s="42"/>
      <c r="D722" s="41"/>
      <c r="E722" s="44" t="str">
        <f>IFERROR(__xludf.DUMMYFUNCTION("REGEXEXTRACT(C722, """"""([^""""]+)"""""")"),"#N/A")</f>
        <v>#N/A</v>
      </c>
      <c r="F722" s="44"/>
    </row>
    <row r="723">
      <c r="A723" s="41"/>
      <c r="B723" s="41"/>
      <c r="C723" s="42"/>
      <c r="D723" s="41"/>
      <c r="E723" s="44" t="str">
        <f>IFERROR(__xludf.DUMMYFUNCTION("REGEXEXTRACT(C723, """"""([^""""]+)"""""")"),"#N/A")</f>
        <v>#N/A</v>
      </c>
      <c r="F723" s="44"/>
    </row>
    <row r="724">
      <c r="A724" s="41"/>
      <c r="B724" s="41"/>
      <c r="C724" s="42"/>
      <c r="D724" s="41"/>
      <c r="E724" s="44" t="str">
        <f>IFERROR(__xludf.DUMMYFUNCTION("REGEXEXTRACT(C724, """"""([^""""]+)"""""")"),"#N/A")</f>
        <v>#N/A</v>
      </c>
      <c r="F724" s="44"/>
    </row>
    <row r="725">
      <c r="A725" s="41"/>
      <c r="B725" s="41"/>
      <c r="C725" s="42"/>
      <c r="D725" s="41"/>
      <c r="E725" s="44" t="str">
        <f>IFERROR(__xludf.DUMMYFUNCTION("REGEXEXTRACT(C725, """"""([^""""]+)"""""")"),"#N/A")</f>
        <v>#N/A</v>
      </c>
      <c r="F725" s="44"/>
    </row>
    <row r="726">
      <c r="A726" s="41"/>
      <c r="B726" s="41"/>
      <c r="C726" s="42"/>
      <c r="D726" s="41"/>
      <c r="E726" s="44" t="str">
        <f>IFERROR(__xludf.DUMMYFUNCTION("REGEXEXTRACT(C726, """"""([^""""]+)"""""")"),"#N/A")</f>
        <v>#N/A</v>
      </c>
      <c r="F726" s="44"/>
    </row>
    <row r="727">
      <c r="A727" s="41"/>
      <c r="B727" s="41"/>
      <c r="C727" s="42"/>
      <c r="D727" s="41"/>
      <c r="E727" s="44" t="str">
        <f>IFERROR(__xludf.DUMMYFUNCTION("REGEXEXTRACT(C727, """"""([^""""]+)"""""")"),"#N/A")</f>
        <v>#N/A</v>
      </c>
      <c r="F727" s="44"/>
    </row>
    <row r="728">
      <c r="A728" s="41"/>
      <c r="B728" s="41"/>
      <c r="C728" s="42"/>
      <c r="D728" s="41"/>
      <c r="E728" s="44" t="str">
        <f>IFERROR(__xludf.DUMMYFUNCTION("REGEXEXTRACT(C728, """"""([^""""]+)"""""")"),"#N/A")</f>
        <v>#N/A</v>
      </c>
      <c r="F728" s="44"/>
    </row>
    <row r="729">
      <c r="A729" s="41"/>
      <c r="B729" s="41"/>
      <c r="C729" s="42"/>
      <c r="D729" s="41"/>
      <c r="E729" s="44" t="str">
        <f>IFERROR(__xludf.DUMMYFUNCTION("REGEXEXTRACT(C729, """"""([^""""]+)"""""")"),"#N/A")</f>
        <v>#N/A</v>
      </c>
      <c r="F729" s="44"/>
    </row>
    <row r="730">
      <c r="A730" s="41"/>
      <c r="B730" s="41"/>
      <c r="C730" s="42"/>
      <c r="D730" s="41"/>
      <c r="E730" s="44" t="str">
        <f>IFERROR(__xludf.DUMMYFUNCTION("REGEXEXTRACT(C730, """"""([^""""]+)"""""")"),"#N/A")</f>
        <v>#N/A</v>
      </c>
      <c r="F730" s="44"/>
    </row>
    <row r="731">
      <c r="A731" s="41"/>
      <c r="B731" s="41"/>
      <c r="C731" s="42"/>
      <c r="D731" s="41"/>
      <c r="E731" s="44" t="str">
        <f>IFERROR(__xludf.DUMMYFUNCTION("REGEXEXTRACT(C731, """"""([^""""]+)"""""")"),"#N/A")</f>
        <v>#N/A</v>
      </c>
      <c r="F731" s="44"/>
    </row>
    <row r="732">
      <c r="A732" s="41"/>
      <c r="B732" s="41"/>
      <c r="C732" s="42"/>
      <c r="D732" s="41"/>
      <c r="E732" s="44" t="str">
        <f>IFERROR(__xludf.DUMMYFUNCTION("REGEXEXTRACT(C732, """"""([^""""]+)"""""")"),"#N/A")</f>
        <v>#N/A</v>
      </c>
      <c r="F732" s="44"/>
    </row>
    <row r="733">
      <c r="A733" s="41"/>
      <c r="B733" s="41"/>
      <c r="C733" s="42"/>
      <c r="D733" s="41"/>
      <c r="E733" s="44" t="str">
        <f>IFERROR(__xludf.DUMMYFUNCTION("REGEXEXTRACT(C733, """"""([^""""]+)"""""")"),"#N/A")</f>
        <v>#N/A</v>
      </c>
      <c r="F733" s="44"/>
    </row>
    <row r="734">
      <c r="A734" s="41"/>
      <c r="B734" s="41"/>
      <c r="C734" s="42"/>
      <c r="D734" s="41"/>
      <c r="E734" s="44" t="str">
        <f>IFERROR(__xludf.DUMMYFUNCTION("REGEXEXTRACT(C734, """"""([^""""]+)"""""")"),"#N/A")</f>
        <v>#N/A</v>
      </c>
      <c r="F734" s="44"/>
    </row>
    <row r="735">
      <c r="A735" s="41"/>
      <c r="B735" s="41"/>
      <c r="C735" s="42"/>
      <c r="D735" s="41"/>
      <c r="E735" s="44" t="str">
        <f>IFERROR(__xludf.DUMMYFUNCTION("REGEXEXTRACT(C735, """"""([^""""]+)"""""")"),"#N/A")</f>
        <v>#N/A</v>
      </c>
      <c r="F735" s="44"/>
    </row>
    <row r="736">
      <c r="A736" s="41"/>
      <c r="B736" s="41"/>
      <c r="C736" s="42"/>
      <c r="D736" s="41"/>
      <c r="E736" s="44" t="str">
        <f>IFERROR(__xludf.DUMMYFUNCTION("REGEXEXTRACT(C736, """"""([^""""]+)"""""")"),"#N/A")</f>
        <v>#N/A</v>
      </c>
      <c r="F736" s="44"/>
    </row>
    <row r="737">
      <c r="A737" s="41"/>
      <c r="B737" s="41"/>
      <c r="C737" s="42"/>
      <c r="D737" s="41"/>
      <c r="E737" s="44" t="str">
        <f>IFERROR(__xludf.DUMMYFUNCTION("REGEXEXTRACT(C737, """"""([^""""]+)"""""")"),"#N/A")</f>
        <v>#N/A</v>
      </c>
      <c r="F737" s="44"/>
    </row>
    <row r="738">
      <c r="A738" s="41"/>
      <c r="B738" s="41"/>
      <c r="C738" s="42"/>
      <c r="D738" s="41"/>
      <c r="E738" s="44" t="str">
        <f>IFERROR(__xludf.DUMMYFUNCTION("REGEXEXTRACT(C738, """"""([^""""]+)"""""")"),"#N/A")</f>
        <v>#N/A</v>
      </c>
      <c r="F738" s="44"/>
    </row>
    <row r="739">
      <c r="A739" s="41"/>
      <c r="B739" s="41"/>
      <c r="C739" s="42"/>
      <c r="D739" s="41"/>
      <c r="E739" s="44" t="str">
        <f>IFERROR(__xludf.DUMMYFUNCTION("REGEXEXTRACT(C739, """"""([^""""]+)"""""")"),"#N/A")</f>
        <v>#N/A</v>
      </c>
      <c r="F739" s="44"/>
    </row>
    <row r="740">
      <c r="A740" s="41"/>
      <c r="B740" s="41"/>
      <c r="C740" s="42"/>
      <c r="D740" s="41"/>
      <c r="E740" s="44" t="str">
        <f>IFERROR(__xludf.DUMMYFUNCTION("REGEXEXTRACT(C740, """"""([^""""]+)"""""")"),"#N/A")</f>
        <v>#N/A</v>
      </c>
      <c r="F740" s="44"/>
    </row>
    <row r="741">
      <c r="A741" s="41"/>
      <c r="B741" s="41"/>
      <c r="C741" s="42"/>
      <c r="D741" s="41"/>
      <c r="E741" s="44" t="str">
        <f>IFERROR(__xludf.DUMMYFUNCTION("REGEXEXTRACT(C741, """"""([^""""]+)"""""")"),"#N/A")</f>
        <v>#N/A</v>
      </c>
      <c r="F741" s="44"/>
    </row>
    <row r="742">
      <c r="A742" s="41"/>
      <c r="B742" s="41"/>
      <c r="C742" s="42"/>
      <c r="D742" s="41"/>
      <c r="E742" s="44" t="str">
        <f>IFERROR(__xludf.DUMMYFUNCTION("REGEXEXTRACT(C742, """"""([^""""]+)"""""")"),"#N/A")</f>
        <v>#N/A</v>
      </c>
      <c r="F742" s="44"/>
    </row>
    <row r="743">
      <c r="A743" s="41"/>
      <c r="B743" s="41"/>
      <c r="C743" s="42"/>
      <c r="D743" s="41"/>
      <c r="E743" s="44" t="str">
        <f>IFERROR(__xludf.DUMMYFUNCTION("REGEXEXTRACT(C743, """"""([^""""]+)"""""")"),"#N/A")</f>
        <v>#N/A</v>
      </c>
      <c r="F743" s="44"/>
    </row>
    <row r="744">
      <c r="A744" s="41"/>
      <c r="B744" s="41"/>
      <c r="C744" s="42"/>
      <c r="D744" s="41"/>
      <c r="E744" s="44" t="str">
        <f>IFERROR(__xludf.DUMMYFUNCTION("REGEXEXTRACT(C744, """"""([^""""]+)"""""")"),"#N/A")</f>
        <v>#N/A</v>
      </c>
      <c r="F744" s="44"/>
    </row>
    <row r="745">
      <c r="A745" s="41"/>
      <c r="B745" s="41"/>
      <c r="C745" s="42"/>
      <c r="D745" s="41"/>
      <c r="E745" s="44" t="str">
        <f>IFERROR(__xludf.DUMMYFUNCTION("REGEXEXTRACT(C745, """"""([^""""]+)"""""")"),"#N/A")</f>
        <v>#N/A</v>
      </c>
      <c r="F745" s="44"/>
    </row>
    <row r="746">
      <c r="A746" s="41"/>
      <c r="B746" s="41"/>
      <c r="C746" s="42"/>
      <c r="D746" s="41"/>
      <c r="E746" s="44" t="str">
        <f>IFERROR(__xludf.DUMMYFUNCTION("REGEXEXTRACT(C746, """"""([^""""]+)"""""")"),"#N/A")</f>
        <v>#N/A</v>
      </c>
      <c r="F746" s="44"/>
    </row>
    <row r="747">
      <c r="A747" s="41"/>
      <c r="B747" s="41"/>
      <c r="C747" s="42"/>
      <c r="D747" s="41"/>
      <c r="E747" s="44" t="str">
        <f>IFERROR(__xludf.DUMMYFUNCTION("REGEXEXTRACT(C747, """"""([^""""]+)"""""")"),"#N/A")</f>
        <v>#N/A</v>
      </c>
      <c r="F747" s="44"/>
    </row>
    <row r="748">
      <c r="A748" s="41"/>
      <c r="B748" s="41"/>
      <c r="C748" s="42"/>
      <c r="D748" s="41"/>
      <c r="E748" s="44" t="str">
        <f>IFERROR(__xludf.DUMMYFUNCTION("REGEXEXTRACT(C748, """"""([^""""]+)"""""")"),"#N/A")</f>
        <v>#N/A</v>
      </c>
      <c r="F748" s="44"/>
    </row>
    <row r="749">
      <c r="A749" s="41"/>
      <c r="B749" s="41"/>
      <c r="C749" s="42"/>
      <c r="D749" s="41"/>
      <c r="E749" s="44" t="str">
        <f>IFERROR(__xludf.DUMMYFUNCTION("REGEXEXTRACT(C749, """"""([^""""]+)"""""")"),"#N/A")</f>
        <v>#N/A</v>
      </c>
      <c r="F749" s="44"/>
    </row>
    <row r="750">
      <c r="A750" s="41"/>
      <c r="B750" s="41"/>
      <c r="C750" s="42"/>
      <c r="D750" s="41"/>
      <c r="E750" s="44" t="str">
        <f>IFERROR(__xludf.DUMMYFUNCTION("REGEXEXTRACT(C750, """"""([^""""]+)"""""")"),"#N/A")</f>
        <v>#N/A</v>
      </c>
      <c r="F750" s="44"/>
    </row>
    <row r="751">
      <c r="A751" s="41"/>
      <c r="B751" s="41"/>
      <c r="C751" s="42"/>
      <c r="D751" s="41"/>
      <c r="E751" s="44" t="str">
        <f>IFERROR(__xludf.DUMMYFUNCTION("REGEXEXTRACT(C751, """"""([^""""]+)"""""")"),"#N/A")</f>
        <v>#N/A</v>
      </c>
      <c r="F751" s="44"/>
    </row>
    <row r="752">
      <c r="A752" s="41"/>
      <c r="B752" s="41"/>
      <c r="C752" s="42"/>
      <c r="D752" s="41"/>
      <c r="E752" s="44" t="str">
        <f>IFERROR(__xludf.DUMMYFUNCTION("REGEXEXTRACT(C752, """"""([^""""]+)"""""")"),"#N/A")</f>
        <v>#N/A</v>
      </c>
      <c r="F752" s="44"/>
    </row>
    <row r="753">
      <c r="A753" s="41"/>
      <c r="B753" s="41"/>
      <c r="C753" s="42"/>
      <c r="D753" s="41"/>
      <c r="E753" s="44" t="str">
        <f>IFERROR(__xludf.DUMMYFUNCTION("REGEXEXTRACT(C753, """"""([^""""]+)"""""")"),"#N/A")</f>
        <v>#N/A</v>
      </c>
      <c r="F753" s="44"/>
    </row>
    <row r="754">
      <c r="A754" s="41"/>
      <c r="B754" s="41"/>
      <c r="C754" s="42"/>
      <c r="D754" s="41"/>
      <c r="E754" s="44" t="str">
        <f>IFERROR(__xludf.DUMMYFUNCTION("REGEXEXTRACT(C754, """"""([^""""]+)"""""")"),"#N/A")</f>
        <v>#N/A</v>
      </c>
      <c r="F754" s="44"/>
    </row>
    <row r="755">
      <c r="A755" s="41"/>
      <c r="B755" s="41"/>
      <c r="C755" s="42"/>
      <c r="D755" s="41"/>
      <c r="E755" s="44" t="str">
        <f>IFERROR(__xludf.DUMMYFUNCTION("REGEXEXTRACT(C755, """"""([^""""]+)"""""")"),"#N/A")</f>
        <v>#N/A</v>
      </c>
      <c r="F755" s="44"/>
    </row>
    <row r="756">
      <c r="A756" s="41"/>
      <c r="B756" s="41"/>
      <c r="C756" s="42"/>
      <c r="D756" s="41"/>
      <c r="E756" s="44" t="str">
        <f>IFERROR(__xludf.DUMMYFUNCTION("REGEXEXTRACT(C756, """"""([^""""]+)"""""")"),"#N/A")</f>
        <v>#N/A</v>
      </c>
      <c r="F756" s="44"/>
    </row>
    <row r="757">
      <c r="A757" s="41"/>
      <c r="B757" s="41"/>
      <c r="C757" s="42"/>
      <c r="D757" s="41"/>
      <c r="E757" s="44" t="str">
        <f>IFERROR(__xludf.DUMMYFUNCTION("REGEXEXTRACT(C757, """"""([^""""]+)"""""")"),"#N/A")</f>
        <v>#N/A</v>
      </c>
      <c r="F757" s="44"/>
    </row>
    <row r="758">
      <c r="A758" s="41"/>
      <c r="B758" s="41"/>
      <c r="C758" s="42"/>
      <c r="D758" s="41"/>
      <c r="E758" s="44" t="str">
        <f>IFERROR(__xludf.DUMMYFUNCTION("REGEXEXTRACT(C758, """"""([^""""]+)"""""")"),"#N/A")</f>
        <v>#N/A</v>
      </c>
      <c r="F758" s="44"/>
    </row>
    <row r="759">
      <c r="A759" s="41"/>
      <c r="B759" s="41"/>
      <c r="C759" s="42"/>
      <c r="D759" s="41"/>
      <c r="E759" s="44" t="str">
        <f>IFERROR(__xludf.DUMMYFUNCTION("REGEXEXTRACT(C759, """"""([^""""]+)"""""")"),"#N/A")</f>
        <v>#N/A</v>
      </c>
      <c r="F759" s="44"/>
    </row>
    <row r="760">
      <c r="A760" s="41"/>
      <c r="B760" s="41"/>
      <c r="C760" s="42"/>
      <c r="D760" s="41"/>
      <c r="E760" s="44" t="str">
        <f>IFERROR(__xludf.DUMMYFUNCTION("REGEXEXTRACT(C760, """"""([^""""]+)"""""")"),"#N/A")</f>
        <v>#N/A</v>
      </c>
      <c r="F760" s="44"/>
    </row>
    <row r="761">
      <c r="A761" s="41"/>
      <c r="B761" s="41"/>
      <c r="C761" s="42"/>
      <c r="D761" s="41"/>
      <c r="E761" s="44" t="str">
        <f>IFERROR(__xludf.DUMMYFUNCTION("REGEXEXTRACT(C761, """"""([^""""]+)"""""")"),"#N/A")</f>
        <v>#N/A</v>
      </c>
      <c r="F761" s="44"/>
    </row>
    <row r="762">
      <c r="A762" s="41"/>
      <c r="B762" s="41"/>
      <c r="C762" s="42"/>
      <c r="D762" s="41"/>
      <c r="E762" s="44" t="str">
        <f>IFERROR(__xludf.DUMMYFUNCTION("REGEXEXTRACT(C762, """"""([^""""]+)"""""")"),"#N/A")</f>
        <v>#N/A</v>
      </c>
      <c r="F762" s="44"/>
    </row>
    <row r="763">
      <c r="A763" s="41"/>
      <c r="B763" s="41"/>
      <c r="C763" s="42"/>
      <c r="D763" s="41"/>
      <c r="E763" s="44" t="str">
        <f>IFERROR(__xludf.DUMMYFUNCTION("REGEXEXTRACT(C763, """"""([^""""]+)"""""")"),"#N/A")</f>
        <v>#N/A</v>
      </c>
      <c r="F763" s="44"/>
    </row>
    <row r="764">
      <c r="A764" s="41"/>
      <c r="B764" s="41"/>
      <c r="C764" s="42"/>
      <c r="D764" s="41"/>
      <c r="E764" s="44" t="str">
        <f>IFERROR(__xludf.DUMMYFUNCTION("REGEXEXTRACT(C764, """"""([^""""]+)"""""")"),"#N/A")</f>
        <v>#N/A</v>
      </c>
      <c r="F764" s="44"/>
    </row>
    <row r="765">
      <c r="A765" s="41"/>
      <c r="B765" s="41"/>
      <c r="C765" s="42"/>
      <c r="D765" s="41"/>
      <c r="E765" s="44" t="str">
        <f>IFERROR(__xludf.DUMMYFUNCTION("REGEXEXTRACT(C765, """"""([^""""]+)"""""")"),"#N/A")</f>
        <v>#N/A</v>
      </c>
      <c r="F765" s="44"/>
    </row>
    <row r="766">
      <c r="A766" s="41"/>
      <c r="B766" s="41"/>
      <c r="C766" s="42"/>
      <c r="D766" s="41"/>
      <c r="E766" s="44" t="str">
        <f>IFERROR(__xludf.DUMMYFUNCTION("REGEXEXTRACT(C766, """"""([^""""]+)"""""")"),"#N/A")</f>
        <v>#N/A</v>
      </c>
      <c r="F766" s="44"/>
    </row>
    <row r="767">
      <c r="A767" s="41"/>
      <c r="B767" s="41"/>
      <c r="C767" s="42"/>
      <c r="D767" s="41"/>
      <c r="E767" s="44" t="str">
        <f>IFERROR(__xludf.DUMMYFUNCTION("REGEXEXTRACT(C767, """"""([^""""]+)"""""")"),"#N/A")</f>
        <v>#N/A</v>
      </c>
      <c r="F767" s="44"/>
    </row>
    <row r="768">
      <c r="A768" s="41"/>
      <c r="B768" s="41"/>
      <c r="C768" s="42"/>
      <c r="D768" s="41"/>
      <c r="E768" s="44" t="str">
        <f>IFERROR(__xludf.DUMMYFUNCTION("REGEXEXTRACT(C768, """"""([^""""]+)"""""")"),"#N/A")</f>
        <v>#N/A</v>
      </c>
      <c r="F768" s="44"/>
    </row>
    <row r="769">
      <c r="A769" s="41"/>
      <c r="B769" s="41"/>
      <c r="C769" s="42"/>
      <c r="D769" s="41"/>
      <c r="E769" s="44" t="str">
        <f>IFERROR(__xludf.DUMMYFUNCTION("REGEXEXTRACT(C769, """"""([^""""]+)"""""")"),"#N/A")</f>
        <v>#N/A</v>
      </c>
      <c r="F769" s="44"/>
    </row>
    <row r="770">
      <c r="A770" s="41"/>
      <c r="B770" s="41"/>
      <c r="C770" s="42"/>
      <c r="D770" s="41"/>
      <c r="E770" s="44" t="str">
        <f>IFERROR(__xludf.DUMMYFUNCTION("REGEXEXTRACT(C770, """"""([^""""]+)"""""")"),"#N/A")</f>
        <v>#N/A</v>
      </c>
      <c r="F770" s="44"/>
    </row>
    <row r="771">
      <c r="A771" s="41"/>
      <c r="B771" s="41"/>
      <c r="C771" s="42"/>
      <c r="D771" s="41"/>
      <c r="E771" s="44" t="str">
        <f>IFERROR(__xludf.DUMMYFUNCTION("REGEXEXTRACT(C771, """"""([^""""]+)"""""")"),"#N/A")</f>
        <v>#N/A</v>
      </c>
      <c r="F771" s="44"/>
    </row>
    <row r="772">
      <c r="A772" s="41"/>
      <c r="B772" s="41"/>
      <c r="C772" s="42"/>
      <c r="D772" s="41"/>
      <c r="E772" s="44" t="str">
        <f>IFERROR(__xludf.DUMMYFUNCTION("REGEXEXTRACT(C772, """"""([^""""]+)"""""")"),"#N/A")</f>
        <v>#N/A</v>
      </c>
      <c r="F772" s="44"/>
    </row>
    <row r="773">
      <c r="A773" s="41"/>
      <c r="B773" s="41"/>
      <c r="C773" s="42"/>
      <c r="D773" s="41"/>
      <c r="E773" s="44" t="str">
        <f>IFERROR(__xludf.DUMMYFUNCTION("REGEXEXTRACT(C773, """"""([^""""]+)"""""")"),"#N/A")</f>
        <v>#N/A</v>
      </c>
      <c r="F773" s="44"/>
    </row>
    <row r="774">
      <c r="A774" s="41"/>
      <c r="B774" s="41"/>
      <c r="C774" s="42"/>
      <c r="D774" s="41"/>
      <c r="E774" s="44" t="str">
        <f>IFERROR(__xludf.DUMMYFUNCTION("REGEXEXTRACT(C774, """"""([^""""]+)"""""")"),"#N/A")</f>
        <v>#N/A</v>
      </c>
      <c r="F774" s="44"/>
    </row>
    <row r="775">
      <c r="A775" s="41"/>
      <c r="B775" s="41"/>
      <c r="C775" s="42"/>
      <c r="D775" s="41"/>
      <c r="E775" s="44" t="str">
        <f>IFERROR(__xludf.DUMMYFUNCTION("REGEXEXTRACT(C775, """"""([^""""]+)"""""")"),"#N/A")</f>
        <v>#N/A</v>
      </c>
      <c r="F775" s="44"/>
    </row>
    <row r="776">
      <c r="A776" s="41"/>
      <c r="B776" s="41"/>
      <c r="C776" s="42"/>
      <c r="D776" s="41"/>
      <c r="E776" s="44" t="str">
        <f>IFERROR(__xludf.DUMMYFUNCTION("REGEXEXTRACT(C776, """"""([^""""]+)"""""")"),"#N/A")</f>
        <v>#N/A</v>
      </c>
      <c r="F776" s="44"/>
    </row>
    <row r="777">
      <c r="A777" s="41"/>
      <c r="B777" s="41"/>
      <c r="C777" s="42"/>
      <c r="D777" s="41"/>
      <c r="E777" s="44" t="str">
        <f>IFERROR(__xludf.DUMMYFUNCTION("REGEXEXTRACT(C777, """"""([^""""]+)"""""")"),"#N/A")</f>
        <v>#N/A</v>
      </c>
      <c r="F777" s="44"/>
    </row>
    <row r="778">
      <c r="A778" s="41"/>
      <c r="B778" s="41"/>
      <c r="C778" s="42"/>
      <c r="D778" s="41"/>
      <c r="E778" s="44" t="str">
        <f>IFERROR(__xludf.DUMMYFUNCTION("REGEXEXTRACT(C778, """"""([^""""]+)"""""")"),"#N/A")</f>
        <v>#N/A</v>
      </c>
      <c r="F778" s="44"/>
    </row>
    <row r="779">
      <c r="A779" s="41"/>
      <c r="B779" s="41"/>
      <c r="C779" s="42"/>
      <c r="D779" s="41"/>
      <c r="E779" s="44" t="str">
        <f>IFERROR(__xludf.DUMMYFUNCTION("REGEXEXTRACT(C779, """"""([^""""]+)"""""")"),"#N/A")</f>
        <v>#N/A</v>
      </c>
      <c r="F779" s="44"/>
    </row>
    <row r="780">
      <c r="A780" s="41"/>
      <c r="B780" s="41"/>
      <c r="C780" s="42"/>
      <c r="D780" s="41"/>
      <c r="E780" s="44" t="str">
        <f>IFERROR(__xludf.DUMMYFUNCTION("REGEXEXTRACT(C780, """"""([^""""]+)"""""")"),"#N/A")</f>
        <v>#N/A</v>
      </c>
      <c r="F780" s="44"/>
    </row>
    <row r="781">
      <c r="A781" s="41"/>
      <c r="B781" s="41"/>
      <c r="C781" s="42"/>
      <c r="D781" s="41"/>
      <c r="E781" s="44" t="str">
        <f>IFERROR(__xludf.DUMMYFUNCTION("REGEXEXTRACT(C781, """"""([^""""]+)"""""")"),"#N/A")</f>
        <v>#N/A</v>
      </c>
      <c r="F781" s="44"/>
    </row>
    <row r="782">
      <c r="A782" s="41"/>
    </row>
    <row r="783">
      <c r="A783" s="41"/>
    </row>
    <row r="784">
      <c r="A784" s="41"/>
    </row>
    <row r="785">
      <c r="A785" s="41"/>
    </row>
    <row r="786">
      <c r="A786" s="41"/>
    </row>
    <row r="787">
      <c r="A787" s="41"/>
    </row>
    <row r="788">
      <c r="A788" s="41"/>
    </row>
    <row r="789">
      <c r="A789" s="41"/>
    </row>
    <row r="790">
      <c r="A790" s="41"/>
    </row>
    <row r="791">
      <c r="A791" s="41"/>
    </row>
    <row r="792">
      <c r="A792" s="41"/>
    </row>
    <row r="793">
      <c r="A793" s="41"/>
    </row>
    <row r="794">
      <c r="A794" s="41"/>
    </row>
    <row r="795">
      <c r="A795" s="41"/>
    </row>
    <row r="796">
      <c r="A796" s="41"/>
    </row>
    <row r="797">
      <c r="A797" s="41"/>
    </row>
    <row r="798">
      <c r="A798" s="41"/>
    </row>
    <row r="799">
      <c r="A799" s="41"/>
    </row>
    <row r="800">
      <c r="A800" s="41"/>
    </row>
    <row r="801">
      <c r="A801" s="41"/>
    </row>
    <row r="802">
      <c r="A802" s="41"/>
    </row>
    <row r="803">
      <c r="A803" s="41"/>
    </row>
    <row r="804">
      <c r="A804" s="41"/>
    </row>
    <row r="805">
      <c r="A805" s="41"/>
    </row>
    <row r="806">
      <c r="A806" s="41"/>
    </row>
    <row r="807">
      <c r="A807" s="41"/>
    </row>
    <row r="808">
      <c r="A808" s="41"/>
    </row>
    <row r="809">
      <c r="A809" s="41"/>
    </row>
    <row r="810">
      <c r="A810" s="41"/>
    </row>
    <row r="811">
      <c r="A811" s="41"/>
    </row>
    <row r="812">
      <c r="A812" s="41"/>
    </row>
    <row r="813">
      <c r="A813" s="41"/>
    </row>
    <row r="814">
      <c r="A814" s="41"/>
    </row>
    <row r="815">
      <c r="A815" s="41"/>
    </row>
    <row r="816">
      <c r="A816" s="41"/>
    </row>
    <row r="817">
      <c r="A817" s="41"/>
    </row>
    <row r="818">
      <c r="A818" s="41"/>
    </row>
    <row r="819">
      <c r="A819" s="41"/>
    </row>
    <row r="820">
      <c r="A820" s="41"/>
    </row>
    <row r="821">
      <c r="A821" s="41"/>
    </row>
    <row r="822">
      <c r="A822" s="41"/>
    </row>
    <row r="823">
      <c r="A823" s="41"/>
    </row>
    <row r="824">
      <c r="A824" s="41"/>
    </row>
    <row r="825">
      <c r="A825" s="41"/>
    </row>
    <row r="826">
      <c r="A826" s="41"/>
    </row>
    <row r="827">
      <c r="A827" s="41"/>
    </row>
    <row r="828">
      <c r="A828" s="41"/>
    </row>
    <row r="829">
      <c r="A829" s="41"/>
    </row>
    <row r="830">
      <c r="A830" s="41"/>
    </row>
    <row r="831">
      <c r="A831" s="41"/>
    </row>
    <row r="832">
      <c r="A832" s="41"/>
    </row>
    <row r="833">
      <c r="A833" s="41"/>
    </row>
    <row r="834">
      <c r="A834" s="41"/>
    </row>
    <row r="835">
      <c r="A835" s="41"/>
    </row>
    <row r="836">
      <c r="A836" s="41"/>
    </row>
    <row r="837">
      <c r="A837" s="41"/>
    </row>
    <row r="838">
      <c r="A838" s="41"/>
    </row>
    <row r="839">
      <c r="A839" s="41"/>
    </row>
    <row r="840">
      <c r="A840" s="41"/>
    </row>
    <row r="841">
      <c r="A841" s="41"/>
    </row>
    <row r="842">
      <c r="A842" s="41"/>
    </row>
    <row r="843">
      <c r="A843" s="41"/>
    </row>
    <row r="844">
      <c r="A844" s="41"/>
    </row>
    <row r="845">
      <c r="A845" s="41"/>
    </row>
    <row r="846">
      <c r="A846" s="41"/>
    </row>
    <row r="847">
      <c r="A847" s="41"/>
    </row>
    <row r="848">
      <c r="A848" s="41"/>
    </row>
    <row r="849">
      <c r="A849" s="41"/>
    </row>
    <row r="850">
      <c r="A850" s="41"/>
    </row>
    <row r="851">
      <c r="A851" s="41"/>
    </row>
    <row r="852">
      <c r="A852" s="41"/>
    </row>
    <row r="853">
      <c r="A853" s="41"/>
    </row>
    <row r="854">
      <c r="A854" s="41"/>
    </row>
    <row r="855">
      <c r="A855" s="41"/>
    </row>
    <row r="856">
      <c r="A856" s="41"/>
    </row>
    <row r="857">
      <c r="A857" s="41"/>
    </row>
    <row r="858">
      <c r="A858" s="41"/>
    </row>
    <row r="859">
      <c r="A859" s="41"/>
    </row>
    <row r="860">
      <c r="A860" s="41"/>
    </row>
    <row r="861">
      <c r="A861" s="41"/>
    </row>
    <row r="862">
      <c r="A862" s="41"/>
    </row>
    <row r="863">
      <c r="A863" s="41"/>
    </row>
    <row r="864">
      <c r="A864" s="41"/>
    </row>
    <row r="865">
      <c r="A865" s="41"/>
    </row>
    <row r="866">
      <c r="A866" s="41"/>
    </row>
    <row r="867">
      <c r="A867" s="41"/>
    </row>
    <row r="868">
      <c r="A868" s="41"/>
    </row>
    <row r="869">
      <c r="A869" s="41"/>
    </row>
    <row r="870">
      <c r="A870" s="41"/>
    </row>
    <row r="871">
      <c r="A871" s="41"/>
    </row>
    <row r="872">
      <c r="A872" s="41"/>
    </row>
    <row r="873">
      <c r="A873" s="41"/>
    </row>
    <row r="874">
      <c r="A874" s="41"/>
    </row>
    <row r="875">
      <c r="A875" s="41"/>
    </row>
    <row r="876">
      <c r="A876" s="41"/>
    </row>
    <row r="877">
      <c r="A877" s="41"/>
    </row>
    <row r="878">
      <c r="A878" s="41"/>
    </row>
    <row r="879">
      <c r="A879" s="41"/>
    </row>
    <row r="880">
      <c r="A880" s="41"/>
    </row>
    <row r="881">
      <c r="A881" s="41"/>
    </row>
    <row r="882">
      <c r="A882" s="41"/>
    </row>
    <row r="883">
      <c r="A883" s="41"/>
    </row>
    <row r="884">
      <c r="A884" s="41"/>
    </row>
    <row r="885">
      <c r="A885" s="41"/>
    </row>
    <row r="886">
      <c r="A886" s="41"/>
    </row>
    <row r="887">
      <c r="A887" s="41"/>
    </row>
    <row r="888">
      <c r="A888" s="41"/>
    </row>
    <row r="889">
      <c r="A889" s="41"/>
    </row>
    <row r="890">
      <c r="A890" s="41"/>
    </row>
    <row r="891">
      <c r="A891" s="41"/>
    </row>
    <row r="892">
      <c r="A892" s="41"/>
    </row>
    <row r="893">
      <c r="A893" s="41"/>
    </row>
    <row r="894">
      <c r="A894" s="41"/>
    </row>
    <row r="895">
      <c r="A895" s="41"/>
    </row>
    <row r="896">
      <c r="A896" s="41"/>
    </row>
    <row r="897">
      <c r="A897" s="41"/>
    </row>
    <row r="898">
      <c r="A898" s="41"/>
    </row>
    <row r="899">
      <c r="A899" s="41"/>
    </row>
    <row r="900">
      <c r="A900" s="41"/>
    </row>
    <row r="901">
      <c r="A901" s="41"/>
    </row>
    <row r="902">
      <c r="A902" s="41"/>
    </row>
    <row r="903">
      <c r="A903" s="41"/>
    </row>
    <row r="904">
      <c r="A904" s="41"/>
    </row>
    <row r="905">
      <c r="A905" s="41"/>
    </row>
    <row r="906">
      <c r="A906" s="41"/>
    </row>
    <row r="907">
      <c r="A907" s="41"/>
    </row>
    <row r="908">
      <c r="A908" s="41"/>
    </row>
    <row r="909">
      <c r="A909" s="41"/>
    </row>
    <row r="910">
      <c r="A910" s="41"/>
    </row>
    <row r="911">
      <c r="A911" s="41"/>
    </row>
    <row r="912">
      <c r="A912" s="41"/>
    </row>
    <row r="913">
      <c r="A913" s="41"/>
    </row>
    <row r="914">
      <c r="A914" s="41"/>
    </row>
    <row r="915">
      <c r="A915" s="41"/>
    </row>
    <row r="916">
      <c r="A916" s="41"/>
    </row>
    <row r="917">
      <c r="A917" s="41"/>
    </row>
    <row r="918">
      <c r="A918" s="41"/>
    </row>
    <row r="919">
      <c r="A919" s="41"/>
    </row>
    <row r="920">
      <c r="A920" s="41"/>
    </row>
    <row r="921">
      <c r="A921" s="41"/>
    </row>
    <row r="922">
      <c r="A922" s="41"/>
    </row>
    <row r="923">
      <c r="A923" s="41"/>
    </row>
    <row r="924">
      <c r="A924" s="41"/>
    </row>
    <row r="925">
      <c r="A925" s="41"/>
    </row>
    <row r="926">
      <c r="A926" s="41"/>
    </row>
    <row r="927">
      <c r="A927" s="41"/>
    </row>
    <row r="928">
      <c r="A928" s="41"/>
    </row>
    <row r="929">
      <c r="A929" s="41"/>
    </row>
    <row r="930">
      <c r="A930" s="41"/>
    </row>
    <row r="931">
      <c r="A931" s="41"/>
    </row>
    <row r="932">
      <c r="A932" s="41"/>
    </row>
    <row r="933">
      <c r="A933" s="41"/>
    </row>
    <row r="934">
      <c r="A934" s="41"/>
    </row>
    <row r="935">
      <c r="A935" s="41"/>
    </row>
    <row r="936">
      <c r="A936" s="41"/>
    </row>
    <row r="937">
      <c r="A937" s="41"/>
    </row>
    <row r="938">
      <c r="A938" s="41"/>
    </row>
    <row r="939">
      <c r="A939" s="41"/>
    </row>
    <row r="940">
      <c r="A940" s="41"/>
    </row>
    <row r="941">
      <c r="A941" s="41"/>
    </row>
    <row r="942">
      <c r="A942" s="41"/>
    </row>
    <row r="943">
      <c r="A943" s="41"/>
    </row>
    <row r="944">
      <c r="A944" s="41"/>
    </row>
    <row r="945">
      <c r="A945" s="41"/>
    </row>
    <row r="946">
      <c r="A946" s="41"/>
    </row>
    <row r="947">
      <c r="A947" s="41"/>
    </row>
    <row r="948">
      <c r="A948" s="41"/>
    </row>
    <row r="949">
      <c r="A949" s="41"/>
    </row>
    <row r="950">
      <c r="A950" s="41"/>
    </row>
    <row r="951">
      <c r="A951" s="41"/>
    </row>
    <row r="952">
      <c r="A952" s="41"/>
    </row>
    <row r="953">
      <c r="A953" s="41"/>
    </row>
    <row r="954">
      <c r="A954" s="41"/>
    </row>
    <row r="955">
      <c r="A955" s="41"/>
    </row>
    <row r="956">
      <c r="A956" s="41"/>
    </row>
    <row r="957">
      <c r="A957" s="41"/>
    </row>
    <row r="958">
      <c r="A958" s="41"/>
    </row>
    <row r="959">
      <c r="A959" s="41"/>
    </row>
    <row r="960">
      <c r="A960" s="41"/>
    </row>
    <row r="961">
      <c r="A961" s="41"/>
    </row>
    <row r="962">
      <c r="A962" s="41"/>
    </row>
    <row r="963">
      <c r="A963" s="41"/>
    </row>
    <row r="964">
      <c r="A964" s="41"/>
    </row>
    <row r="965">
      <c r="A965" s="41"/>
    </row>
    <row r="966">
      <c r="A966" s="41"/>
    </row>
    <row r="967">
      <c r="A967" s="41"/>
    </row>
    <row r="968">
      <c r="A968" s="41"/>
    </row>
    <row r="969">
      <c r="A969" s="41"/>
    </row>
    <row r="970">
      <c r="A970" s="41"/>
    </row>
    <row r="971">
      <c r="A971" s="41"/>
    </row>
    <row r="972">
      <c r="A972" s="41"/>
    </row>
    <row r="973">
      <c r="A973" s="41"/>
    </row>
    <row r="974">
      <c r="A974" s="41"/>
    </row>
    <row r="975">
      <c r="A975" s="41"/>
    </row>
    <row r="976">
      <c r="A976" s="41"/>
    </row>
    <row r="977">
      <c r="A977" s="41"/>
    </row>
    <row r="978">
      <c r="A978" s="41"/>
    </row>
    <row r="979">
      <c r="A979" s="41"/>
    </row>
    <row r="980">
      <c r="A980" s="41"/>
    </row>
    <row r="981">
      <c r="A981" s="41"/>
    </row>
    <row r="982">
      <c r="A982" s="41"/>
    </row>
    <row r="983">
      <c r="A983" s="41"/>
    </row>
    <row r="984">
      <c r="A984" s="41"/>
    </row>
    <row r="985">
      <c r="A985" s="41"/>
    </row>
    <row r="986">
      <c r="A986" s="41"/>
    </row>
    <row r="987">
      <c r="A987" s="41"/>
    </row>
    <row r="988">
      <c r="A988" s="41"/>
    </row>
    <row r="989">
      <c r="A989" s="41"/>
    </row>
    <row r="990">
      <c r="A990" s="41"/>
    </row>
    <row r="991">
      <c r="A991" s="41"/>
    </row>
    <row r="992">
      <c r="A992" s="41"/>
    </row>
    <row r="993">
      <c r="A993" s="41"/>
    </row>
    <row r="994">
      <c r="A994" s="41"/>
    </row>
    <row r="995">
      <c r="A995" s="41"/>
    </row>
    <row r="996">
      <c r="A996" s="41"/>
    </row>
  </sheetData>
  <autoFilter ref="$B$1:$F$1000">
    <sortState ref="B1:F1000">
      <sortCondition ref="F1:F1000"/>
      <sortCondition ref="E1:E1000"/>
      <sortCondition ref="D1:D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3" width="38.0"/>
    <col customWidth="1" min="4" max="4" width="40.88"/>
    <col customWidth="1" min="5" max="5" width="49.88"/>
    <col customWidth="1" min="6" max="6" width="17.13"/>
  </cols>
  <sheetData>
    <row r="1">
      <c r="A1" s="1" t="s">
        <v>1</v>
      </c>
      <c r="B1" s="1" t="s">
        <v>0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69" t="s">
        <v>436</v>
      </c>
      <c r="B2" s="70" t="s">
        <v>579</v>
      </c>
      <c r="C2" s="48" t="s">
        <v>580</v>
      </c>
      <c r="D2" s="71" t="s">
        <v>581</v>
      </c>
      <c r="E2" s="44" t="str">
        <f>IFERROR(__xludf.DUMMYFUNCTION("REGEXEXTRACT(C2, """"""([^""""]+)"""""")"),"Items.RecipeGrenadeEMPRegular")</f>
        <v>Items.RecipeGrenadeEMPRegular</v>
      </c>
      <c r="F2" s="72" t="s">
        <v>10</v>
      </c>
    </row>
    <row r="3">
      <c r="A3" s="73" t="s">
        <v>436</v>
      </c>
      <c r="B3" s="74" t="s">
        <v>579</v>
      </c>
      <c r="C3" s="52" t="s">
        <v>582</v>
      </c>
      <c r="D3" s="75" t="s">
        <v>583</v>
      </c>
      <c r="E3" s="44" t="str">
        <f>IFERROR(__xludf.DUMMYFUNCTION("REGEXEXTRACT(C3, """"""([^""""]+)"""""")"),"Items.RecipeGrenadeFlashRegular")</f>
        <v>Items.RecipeGrenadeFlashRegular</v>
      </c>
      <c r="F3" s="76" t="s">
        <v>10</v>
      </c>
    </row>
    <row r="4">
      <c r="A4" s="73" t="s">
        <v>436</v>
      </c>
      <c r="B4" s="74" t="s">
        <v>579</v>
      </c>
      <c r="C4" s="52" t="s">
        <v>584</v>
      </c>
      <c r="D4" s="77" t="s">
        <v>585</v>
      </c>
      <c r="E4" s="44" t="str">
        <f>IFERROR(__xludf.DUMMYFUNCTION("REGEXEXTRACT(C4, """"""([^""""]+)"""""")"),"Items.RecipeGrenadeIncendiaryRegular")</f>
        <v>Items.RecipeGrenadeIncendiaryRegular</v>
      </c>
      <c r="F4" s="50" t="s">
        <v>111</v>
      </c>
    </row>
    <row r="5">
      <c r="A5" s="73" t="s">
        <v>436</v>
      </c>
      <c r="B5" s="74" t="s">
        <v>579</v>
      </c>
      <c r="C5" s="52" t="s">
        <v>586</v>
      </c>
      <c r="D5" s="53" t="s">
        <v>581</v>
      </c>
      <c r="E5" s="44" t="str">
        <f>IFERROR(__xludf.DUMMYFUNCTION("REGEXEXTRACT(C5, """"""([^""""]+)"""""")"),"Items.RecipeGrenadeEMPUncommon")</f>
        <v>Items.RecipeGrenadeEMPUncommon</v>
      </c>
      <c r="F5" s="46" t="s">
        <v>111</v>
      </c>
    </row>
    <row r="6">
      <c r="A6" s="73" t="s">
        <v>436</v>
      </c>
      <c r="B6" s="74" t="s">
        <v>579</v>
      </c>
      <c r="C6" s="52" t="s">
        <v>587</v>
      </c>
      <c r="D6" s="53" t="s">
        <v>588</v>
      </c>
      <c r="E6" s="44" t="str">
        <f>IFERROR(__xludf.DUMMYFUNCTION("REGEXEXTRACT(C6, """"""([^""""]+)"""""")"),"Items.RecipeGrenadeFragUncommon")</f>
        <v>Items.RecipeGrenadeFragUncommon</v>
      </c>
      <c r="F6" s="50" t="s">
        <v>111</v>
      </c>
    </row>
    <row r="7">
      <c r="A7" s="73" t="s">
        <v>436</v>
      </c>
      <c r="B7" s="74" t="s">
        <v>579</v>
      </c>
      <c r="C7" s="52" t="s">
        <v>589</v>
      </c>
      <c r="D7" s="77" t="s">
        <v>590</v>
      </c>
      <c r="E7" s="44" t="str">
        <f>IFERROR(__xludf.DUMMYFUNCTION("REGEXEXTRACT(C7, """"""([^""""]+)"""""")"),"Items.RecipeGrenadeReconRegular")</f>
        <v>Items.RecipeGrenadeReconRegular</v>
      </c>
      <c r="F7" s="50" t="s">
        <v>111</v>
      </c>
    </row>
    <row r="8">
      <c r="A8" s="73" t="s">
        <v>436</v>
      </c>
      <c r="B8" s="74" t="s">
        <v>579</v>
      </c>
      <c r="C8" s="52" t="s">
        <v>591</v>
      </c>
      <c r="D8" s="53" t="s">
        <v>592</v>
      </c>
      <c r="E8" s="44" t="str">
        <f>IFERROR(__xludf.DUMMYFUNCTION("REGEXEXTRACT(C8, """"""([^""""]+)"""""")"),"Items.RecipeGrenadeSmokeRegular")</f>
        <v>Items.RecipeGrenadeSmokeRegular</v>
      </c>
      <c r="F8" s="50" t="s">
        <v>111</v>
      </c>
    </row>
    <row r="9">
      <c r="A9" s="73" t="s">
        <v>436</v>
      </c>
      <c r="B9" s="74" t="s">
        <v>579</v>
      </c>
      <c r="C9" s="52" t="s">
        <v>593</v>
      </c>
      <c r="D9" s="53" t="s">
        <v>583</v>
      </c>
      <c r="E9" s="44" t="str">
        <f>IFERROR(__xludf.DUMMYFUNCTION("REGEXEXTRACT(C9, """"""([^""""]+)"""""")"),"Items.RecipeGrenadeFlashUncommon")</f>
        <v>Items.RecipeGrenadeFlashUncommon</v>
      </c>
      <c r="F9" s="50" t="s">
        <v>111</v>
      </c>
    </row>
    <row r="10">
      <c r="A10" s="73" t="s">
        <v>436</v>
      </c>
      <c r="B10" s="74" t="s">
        <v>579</v>
      </c>
      <c r="C10" s="52" t="s">
        <v>594</v>
      </c>
      <c r="D10" s="54" t="s">
        <v>585</v>
      </c>
      <c r="E10" s="44" t="str">
        <f>IFERROR(__xludf.DUMMYFUNCTION("REGEXEXTRACT(C10, """"""([^""""]+)"""""")"),"Items.RecipeGrenadeIncendiaryRare")</f>
        <v>Items.RecipeGrenadeIncendiaryRare</v>
      </c>
      <c r="F10" s="55" t="s">
        <v>157</v>
      </c>
    </row>
    <row r="11">
      <c r="A11" s="73" t="s">
        <v>436</v>
      </c>
      <c r="B11" s="74" t="s">
        <v>579</v>
      </c>
      <c r="C11" s="52" t="s">
        <v>595</v>
      </c>
      <c r="D11" s="54" t="s">
        <v>581</v>
      </c>
      <c r="E11" s="44" t="str">
        <f>IFERROR(__xludf.DUMMYFUNCTION("REGEXEXTRACT(C11, """"""([^""""]+)"""""")"),"Items.RecipeGrenadeEMPRare")</f>
        <v>Items.RecipeGrenadeEMPRare</v>
      </c>
      <c r="F11" s="55" t="s">
        <v>157</v>
      </c>
    </row>
    <row r="12">
      <c r="A12" s="73" t="s">
        <v>436</v>
      </c>
      <c r="B12" s="74" t="s">
        <v>579</v>
      </c>
      <c r="C12" s="52" t="s">
        <v>596</v>
      </c>
      <c r="D12" s="78" t="s">
        <v>588</v>
      </c>
      <c r="E12" s="44" t="str">
        <f>IFERROR(__xludf.DUMMYFUNCTION("REGEXEXTRACT(C12, """"""([^""""]+)"""""")"),"Items.RecipeGrenadeFragSticky")</f>
        <v>Items.RecipeGrenadeFragSticky</v>
      </c>
      <c r="F12" s="55" t="s">
        <v>157</v>
      </c>
    </row>
    <row r="13">
      <c r="A13" s="73" t="s">
        <v>436</v>
      </c>
      <c r="B13" s="74" t="s">
        <v>579</v>
      </c>
      <c r="C13" s="52" t="s">
        <v>597</v>
      </c>
      <c r="D13" s="78" t="s">
        <v>598</v>
      </c>
      <c r="E13" s="44" t="str">
        <f>IFERROR(__xludf.DUMMYFUNCTION("REGEXEXTRACT(C13, """"""([^""""]+)"""""")"),"Items.RecipeGrenadeBiohazardRegular")</f>
        <v>Items.RecipeGrenadeBiohazardRegular</v>
      </c>
      <c r="F13" s="55" t="s">
        <v>157</v>
      </c>
    </row>
    <row r="14">
      <c r="A14" s="73" t="s">
        <v>436</v>
      </c>
      <c r="B14" s="74" t="s">
        <v>579</v>
      </c>
      <c r="C14" s="52" t="s">
        <v>599</v>
      </c>
      <c r="D14" s="54" t="s">
        <v>590</v>
      </c>
      <c r="E14" s="44" t="str">
        <f>IFERROR(__xludf.DUMMYFUNCTION("REGEXEXTRACT(C14, """"""([^""""]+)"""""")"),"Items.RecipeGrenadeReconRare")</f>
        <v>Items.RecipeGrenadeReconRare</v>
      </c>
      <c r="F14" s="55" t="s">
        <v>157</v>
      </c>
    </row>
    <row r="15">
      <c r="A15" s="73" t="s">
        <v>436</v>
      </c>
      <c r="B15" s="74" t="s">
        <v>579</v>
      </c>
      <c r="C15" s="52" t="s">
        <v>600</v>
      </c>
      <c r="D15" s="78" t="s">
        <v>592</v>
      </c>
      <c r="E15" s="44" t="str">
        <f>IFERROR(__xludf.DUMMYFUNCTION("REGEXEXTRACT(C15, """"""([^""""]+)"""""")"),"Items.RecipeGrenadeSmokeRare")</f>
        <v>Items.RecipeGrenadeSmokeRare</v>
      </c>
      <c r="F15" s="55" t="s">
        <v>157</v>
      </c>
    </row>
    <row r="16">
      <c r="A16" s="73" t="s">
        <v>436</v>
      </c>
      <c r="B16" s="74" t="s">
        <v>579</v>
      </c>
      <c r="C16" s="52" t="s">
        <v>601</v>
      </c>
      <c r="D16" s="78" t="s">
        <v>583</v>
      </c>
      <c r="E16" s="44" t="str">
        <f>IFERROR(__xludf.DUMMYFUNCTION("REGEXEXTRACT(C16, """"""([^""""]+)"""""")"),"Items.RecipeGrenadeFlashHoming")</f>
        <v>Items.RecipeGrenadeFlashHoming</v>
      </c>
      <c r="F16" s="55" t="s">
        <v>157</v>
      </c>
    </row>
    <row r="17">
      <c r="A17" s="73" t="s">
        <v>436</v>
      </c>
      <c r="B17" s="74" t="s">
        <v>579</v>
      </c>
      <c r="C17" s="52" t="s">
        <v>602</v>
      </c>
      <c r="D17" s="79" t="s">
        <v>585</v>
      </c>
      <c r="E17" s="44" t="str">
        <f>IFERROR(__xludf.DUMMYFUNCTION("REGEXEXTRACT(C17, """"""([^""""]+)"""""")"),"Items.RecipeGrenadeIncendiarySticky")</f>
        <v>Items.RecipeGrenadeIncendiarySticky</v>
      </c>
      <c r="F17" s="59" t="s">
        <v>203</v>
      </c>
    </row>
    <row r="18">
      <c r="A18" s="73" t="s">
        <v>436</v>
      </c>
      <c r="B18" s="74" t="s">
        <v>579</v>
      </c>
      <c r="C18" s="52" t="s">
        <v>603</v>
      </c>
      <c r="D18" s="79" t="s">
        <v>581</v>
      </c>
      <c r="E18" s="44" t="str">
        <f>IFERROR(__xludf.DUMMYFUNCTION("REGEXEXTRACT(C18, """"""([^""""]+)"""""")"),"Items.RecipeGrenadeEMPSticky")</f>
        <v>Items.RecipeGrenadeEMPSticky</v>
      </c>
      <c r="F18" s="59" t="s">
        <v>203</v>
      </c>
    </row>
    <row r="19">
      <c r="A19" s="73" t="s">
        <v>436</v>
      </c>
      <c r="B19" s="74" t="s">
        <v>579</v>
      </c>
      <c r="C19" s="52" t="s">
        <v>604</v>
      </c>
      <c r="D19" s="58" t="s">
        <v>588</v>
      </c>
      <c r="E19" s="44" t="str">
        <f>IFERROR(__xludf.DUMMYFUNCTION("REGEXEXTRACT(C19, """"""([^""""]+)"""""")"),"Items.RecipeGrenadeFragEpic")</f>
        <v>Items.RecipeGrenadeFragEpic</v>
      </c>
      <c r="F19" s="59" t="s">
        <v>203</v>
      </c>
    </row>
    <row r="20">
      <c r="A20" s="73" t="s">
        <v>436</v>
      </c>
      <c r="B20" s="74" t="s">
        <v>579</v>
      </c>
      <c r="C20" s="52" t="s">
        <v>605</v>
      </c>
      <c r="D20" s="79" t="s">
        <v>598</v>
      </c>
      <c r="E20" s="44" t="str">
        <f>IFERROR(__xludf.DUMMYFUNCTION("REGEXEXTRACT(C20, """"""([^""""]+)"""""")"),"Items.RecipeGrenadeBiohazardHoming")</f>
        <v>Items.RecipeGrenadeBiohazardHoming</v>
      </c>
      <c r="F20" s="59" t="s">
        <v>203</v>
      </c>
    </row>
    <row r="21">
      <c r="A21" s="73" t="s">
        <v>436</v>
      </c>
      <c r="B21" s="74" t="s">
        <v>579</v>
      </c>
      <c r="C21" s="52" t="s">
        <v>606</v>
      </c>
      <c r="D21" s="79" t="s">
        <v>590</v>
      </c>
      <c r="E21" s="44" t="str">
        <f>IFERROR(__xludf.DUMMYFUNCTION("REGEXEXTRACT(C21, """"""([^""""]+)"""""")"),"Items.RecipeGrenadeReconSticky")</f>
        <v>Items.RecipeGrenadeReconSticky</v>
      </c>
      <c r="F21" s="59" t="s">
        <v>203</v>
      </c>
    </row>
    <row r="22">
      <c r="A22" s="73" t="s">
        <v>436</v>
      </c>
      <c r="B22" s="74" t="s">
        <v>579</v>
      </c>
      <c r="C22" s="52" t="s">
        <v>607</v>
      </c>
      <c r="D22" s="58" t="s">
        <v>592</v>
      </c>
      <c r="E22" s="44" t="str">
        <f>IFERROR(__xludf.DUMMYFUNCTION("REGEXEXTRACT(C22, """"""([^""""]+)"""""")"),"Items.RecipeGrenadeSmokeEpic")</f>
        <v>Items.RecipeGrenadeSmokeEpic</v>
      </c>
      <c r="F22" s="59" t="s">
        <v>203</v>
      </c>
    </row>
    <row r="23">
      <c r="A23" s="73" t="s">
        <v>436</v>
      </c>
      <c r="B23" s="74" t="s">
        <v>579</v>
      </c>
      <c r="C23" s="52" t="s">
        <v>608</v>
      </c>
      <c r="D23" s="58" t="s">
        <v>583</v>
      </c>
      <c r="E23" s="44" t="str">
        <f>IFERROR(__xludf.DUMMYFUNCTION("REGEXEXTRACT(C23, """"""([^""""]+)"""""")"),"Items.RecipeGrenadeFlashEpic")</f>
        <v>Items.RecipeGrenadeFlashEpic</v>
      </c>
      <c r="F23" s="59" t="s">
        <v>203</v>
      </c>
    </row>
    <row r="24">
      <c r="A24" s="73" t="s">
        <v>436</v>
      </c>
      <c r="B24" s="74" t="s">
        <v>579</v>
      </c>
      <c r="C24" s="52" t="s">
        <v>609</v>
      </c>
      <c r="D24" s="62" t="s">
        <v>585</v>
      </c>
      <c r="E24" s="44" t="str">
        <f>IFERROR(__xludf.DUMMYFUNCTION("REGEXEXTRACT(C24, """"""([^""""]+)"""""")"),"Items.RecipeGrenadeIncendiaryLegendary")</f>
        <v>Items.RecipeGrenadeIncendiaryLegendary</v>
      </c>
      <c r="F24" s="63" t="s">
        <v>249</v>
      </c>
    </row>
    <row r="25">
      <c r="A25" s="73" t="s">
        <v>436</v>
      </c>
      <c r="B25" s="74" t="s">
        <v>579</v>
      </c>
      <c r="C25" s="52" t="s">
        <v>610</v>
      </c>
      <c r="D25" s="62" t="s">
        <v>581</v>
      </c>
      <c r="E25" s="44" t="str">
        <f>IFERROR(__xludf.DUMMYFUNCTION("REGEXEXTRACT(C25, """"""([^""""]+)"""""")"),"Items.RecipeGrenadeEMPLegendary")</f>
        <v>Items.RecipeGrenadeEMPLegendary</v>
      </c>
      <c r="F25" s="63" t="s">
        <v>249</v>
      </c>
    </row>
    <row r="26">
      <c r="A26" s="73" t="s">
        <v>436</v>
      </c>
      <c r="B26" s="74" t="s">
        <v>579</v>
      </c>
      <c r="C26" s="52" t="s">
        <v>611</v>
      </c>
      <c r="D26" s="62" t="s">
        <v>612</v>
      </c>
      <c r="E26" s="44" t="str">
        <f>IFERROR(__xludf.DUMMYFUNCTION("REGEXEXTRACT(C26, """"""([^""""]+)"""""")"),"Items.RecipeGrenadeCuttingRegular")</f>
        <v>Items.RecipeGrenadeCuttingRegular</v>
      </c>
      <c r="F26" s="63" t="s">
        <v>249</v>
      </c>
    </row>
    <row r="27">
      <c r="A27" s="73" t="s">
        <v>436</v>
      </c>
      <c r="B27" s="74" t="s">
        <v>579</v>
      </c>
      <c r="C27" s="52" t="s">
        <v>613</v>
      </c>
      <c r="D27" s="62" t="s">
        <v>614</v>
      </c>
      <c r="E27" s="44" t="str">
        <f>IFERROR(__xludf.DUMMYFUNCTION("REGEXEXTRACT(C27, """"""([^""""]+)"""""")"),"Items.RecipeGrenadeBiohazardLegendary")</f>
        <v>Items.RecipeGrenadeBiohazardLegendary</v>
      </c>
      <c r="F27" s="63" t="s">
        <v>249</v>
      </c>
    </row>
    <row r="28">
      <c r="A28" s="73" t="s">
        <v>436</v>
      </c>
      <c r="B28" s="74" t="s">
        <v>579</v>
      </c>
      <c r="C28" s="52" t="s">
        <v>615</v>
      </c>
      <c r="D28" s="62" t="s">
        <v>590</v>
      </c>
      <c r="E28" s="44" t="str">
        <f>IFERROR(__xludf.DUMMYFUNCTION("REGEXEXTRACT(C28, """"""([^""""]+)"""""")"),"Items.RecipeGrenadeReconLegendary")</f>
        <v>Items.RecipeGrenadeReconLegendary</v>
      </c>
      <c r="F28" s="63" t="s">
        <v>249</v>
      </c>
    </row>
    <row r="29">
      <c r="A29" s="73" t="s">
        <v>436</v>
      </c>
      <c r="B29" s="74" t="s">
        <v>579</v>
      </c>
      <c r="C29" s="52" t="s">
        <v>616</v>
      </c>
      <c r="D29" s="62" t="s">
        <v>592</v>
      </c>
      <c r="E29" s="44" t="str">
        <f>IFERROR(__xludf.DUMMYFUNCTION("REGEXEXTRACT(C29, """"""([^""""]+)"""""")"),"Items.RecipeGrenadeSmokeLegendary")</f>
        <v>Items.RecipeGrenadeSmokeLegendary</v>
      </c>
      <c r="F29" s="63" t="s">
        <v>249</v>
      </c>
    </row>
    <row r="30">
      <c r="A30" s="73" t="s">
        <v>436</v>
      </c>
      <c r="B30" s="74" t="s">
        <v>579</v>
      </c>
      <c r="C30" s="52" t="s">
        <v>617</v>
      </c>
      <c r="D30" s="62" t="s">
        <v>583</v>
      </c>
      <c r="E30" s="44" t="str">
        <f>IFERROR(__xludf.DUMMYFUNCTION("REGEXEXTRACT(C30, """"""([^""""]+)"""""")"),"Items.RecipeGrenadeFlashLegendary")</f>
        <v>Items.RecipeGrenadeFlashLegendary</v>
      </c>
      <c r="F30" s="63" t="s">
        <v>249</v>
      </c>
    </row>
    <row r="31">
      <c r="A31" s="73" t="s">
        <v>436</v>
      </c>
      <c r="B31" s="74" t="s">
        <v>579</v>
      </c>
      <c r="C31" s="80" t="s">
        <v>618</v>
      </c>
      <c r="D31" s="62" t="s">
        <v>588</v>
      </c>
      <c r="E31" s="44" t="str">
        <f>IFERROR(__xludf.DUMMYFUNCTION("REGEXEXTRACT(C31, """"""([^""""]+)"""""")"),"Items.RecipeGrenadeFragHoming")</f>
        <v>Items.RecipeGrenadeFragHoming</v>
      </c>
      <c r="F31" s="63" t="s">
        <v>249</v>
      </c>
    </row>
    <row r="32">
      <c r="A32" s="41"/>
      <c r="B32" s="41"/>
      <c r="C32" s="42"/>
      <c r="D32" s="41"/>
      <c r="E32" s="44" t="str">
        <f>IFERROR(__xludf.DUMMYFUNCTION("REGEXEXTRACT(C32, """"""([^""""]+)"""""")"),"#N/A")</f>
        <v>#N/A</v>
      </c>
      <c r="F32" s="44"/>
    </row>
    <row r="33">
      <c r="A33" s="41"/>
      <c r="B33" s="41"/>
      <c r="C33" s="42"/>
      <c r="D33" s="41"/>
      <c r="E33" s="44" t="str">
        <f>IFERROR(__xludf.DUMMYFUNCTION("REGEXEXTRACT(C33, """"""([^""""]+)"""""")"),"#N/A")</f>
        <v>#N/A</v>
      </c>
      <c r="F33" s="44"/>
    </row>
    <row r="34">
      <c r="A34" s="41"/>
      <c r="B34" s="41"/>
      <c r="C34" s="42"/>
      <c r="D34" s="41"/>
      <c r="E34" s="44" t="str">
        <f>IFERROR(__xludf.DUMMYFUNCTION("REGEXEXTRACT(C34, """"""([^""""]+)"""""")"),"#N/A")</f>
        <v>#N/A</v>
      </c>
      <c r="F34" s="44"/>
    </row>
    <row r="35">
      <c r="A35" s="41"/>
      <c r="B35" s="41"/>
      <c r="C35" s="42"/>
      <c r="D35" s="41"/>
      <c r="E35" s="44" t="str">
        <f>IFERROR(__xludf.DUMMYFUNCTION("REGEXEXTRACT(C35, """"""([^""""]+)"""""")"),"#N/A")</f>
        <v>#N/A</v>
      </c>
      <c r="F35" s="44"/>
    </row>
    <row r="36">
      <c r="A36" s="41"/>
      <c r="B36" s="41"/>
      <c r="C36" s="42"/>
      <c r="D36" s="41"/>
      <c r="E36" s="44" t="str">
        <f>IFERROR(__xludf.DUMMYFUNCTION("REGEXEXTRACT(C36, """"""([^""""]+)"""""")"),"#N/A")</f>
        <v>#N/A</v>
      </c>
      <c r="F36" s="44"/>
    </row>
    <row r="37">
      <c r="A37" s="41"/>
      <c r="B37" s="41"/>
      <c r="C37" s="42"/>
      <c r="D37" s="41"/>
      <c r="E37" s="44" t="str">
        <f>IFERROR(__xludf.DUMMYFUNCTION("REGEXEXTRACT(C37, """"""([^""""]+)"""""")"),"#N/A")</f>
        <v>#N/A</v>
      </c>
      <c r="F37" s="44"/>
    </row>
    <row r="38">
      <c r="A38" s="41"/>
      <c r="B38" s="41"/>
      <c r="C38" s="42"/>
      <c r="D38" s="41"/>
      <c r="E38" s="44" t="str">
        <f>IFERROR(__xludf.DUMMYFUNCTION("REGEXEXTRACT(C38, """"""([^""""]+)"""""")"),"#N/A")</f>
        <v>#N/A</v>
      </c>
      <c r="F38" s="44"/>
    </row>
    <row r="39">
      <c r="A39" s="41"/>
      <c r="B39" s="41"/>
      <c r="C39" s="42"/>
      <c r="D39" s="41"/>
      <c r="E39" s="44" t="str">
        <f>IFERROR(__xludf.DUMMYFUNCTION("REGEXEXTRACT(C39, """"""([^""""]+)"""""")"),"#N/A")</f>
        <v>#N/A</v>
      </c>
      <c r="F39" s="44"/>
    </row>
    <row r="40">
      <c r="A40" s="41"/>
      <c r="B40" s="41"/>
      <c r="C40" s="42"/>
      <c r="D40" s="41"/>
      <c r="E40" s="44" t="str">
        <f>IFERROR(__xludf.DUMMYFUNCTION("REGEXEXTRACT(C40, """"""([^""""]+)"""""")"),"#N/A")</f>
        <v>#N/A</v>
      </c>
      <c r="F40" s="44"/>
    </row>
    <row r="41">
      <c r="A41" s="41"/>
      <c r="B41" s="41"/>
      <c r="C41" s="42"/>
      <c r="D41" s="41"/>
      <c r="E41" s="44" t="str">
        <f>IFERROR(__xludf.DUMMYFUNCTION("REGEXEXTRACT(C41, """"""([^""""]+)"""""")"),"#N/A")</f>
        <v>#N/A</v>
      </c>
      <c r="F41" s="44"/>
    </row>
    <row r="42">
      <c r="A42" s="41"/>
      <c r="B42" s="41"/>
      <c r="C42" s="42"/>
      <c r="D42" s="41"/>
      <c r="E42" s="44" t="str">
        <f>IFERROR(__xludf.DUMMYFUNCTION("REGEXEXTRACT(C42, """"""([^""""]+)"""""")"),"#N/A")</f>
        <v>#N/A</v>
      </c>
      <c r="F42" s="44"/>
    </row>
    <row r="43">
      <c r="A43" s="41"/>
      <c r="B43" s="41"/>
      <c r="C43" s="42"/>
      <c r="D43" s="41"/>
      <c r="E43" s="44" t="str">
        <f>IFERROR(__xludf.DUMMYFUNCTION("REGEXEXTRACT(C43, """"""([^""""]+)"""""")"),"#N/A")</f>
        <v>#N/A</v>
      </c>
      <c r="F43" s="44"/>
    </row>
    <row r="44">
      <c r="A44" s="41"/>
      <c r="B44" s="41"/>
      <c r="C44" s="42"/>
      <c r="D44" s="41"/>
      <c r="E44" s="44" t="str">
        <f>IFERROR(__xludf.DUMMYFUNCTION("REGEXEXTRACT(C44, """"""([^""""]+)"""""")"),"#N/A")</f>
        <v>#N/A</v>
      </c>
      <c r="F44" s="44"/>
    </row>
    <row r="45">
      <c r="A45" s="41"/>
      <c r="B45" s="41"/>
      <c r="C45" s="42"/>
      <c r="D45" s="41"/>
      <c r="E45" s="44" t="str">
        <f>IFERROR(__xludf.DUMMYFUNCTION("REGEXEXTRACT(C45, """"""([^""""]+)"""""")"),"#N/A")</f>
        <v>#N/A</v>
      </c>
      <c r="F45" s="44"/>
    </row>
    <row r="46">
      <c r="A46" s="41"/>
      <c r="B46" s="41"/>
      <c r="C46" s="42"/>
      <c r="D46" s="41"/>
      <c r="E46" s="44" t="str">
        <f>IFERROR(__xludf.DUMMYFUNCTION("REGEXEXTRACT(C46, """"""([^""""]+)"""""")"),"#N/A")</f>
        <v>#N/A</v>
      </c>
      <c r="F46" s="44"/>
    </row>
    <row r="47">
      <c r="A47" s="41"/>
      <c r="B47" s="41"/>
      <c r="C47" s="42"/>
      <c r="D47" s="41"/>
      <c r="E47" s="44" t="str">
        <f>IFERROR(__xludf.DUMMYFUNCTION("REGEXEXTRACT(C47, """"""([^""""]+)"""""")"),"#N/A")</f>
        <v>#N/A</v>
      </c>
      <c r="F47" s="44"/>
    </row>
    <row r="48">
      <c r="A48" s="41"/>
      <c r="B48" s="41"/>
      <c r="C48" s="42"/>
      <c r="D48" s="41"/>
      <c r="E48" s="44" t="str">
        <f>IFERROR(__xludf.DUMMYFUNCTION("REGEXEXTRACT(C48, """"""([^""""]+)"""""")"),"#N/A")</f>
        <v>#N/A</v>
      </c>
      <c r="F48" s="44"/>
    </row>
    <row r="49">
      <c r="A49" s="41"/>
      <c r="B49" s="41"/>
      <c r="C49" s="42"/>
      <c r="D49" s="41"/>
      <c r="E49" s="44" t="str">
        <f>IFERROR(__xludf.DUMMYFUNCTION("REGEXEXTRACT(C49, """"""([^""""]+)"""""")"),"#N/A")</f>
        <v>#N/A</v>
      </c>
      <c r="F49" s="44"/>
    </row>
    <row r="50">
      <c r="A50" s="41"/>
      <c r="B50" s="41"/>
      <c r="C50" s="42"/>
      <c r="D50" s="41"/>
      <c r="E50" s="44" t="str">
        <f>IFERROR(__xludf.DUMMYFUNCTION("REGEXEXTRACT(C50, """"""([^""""]+)"""""")"),"#N/A")</f>
        <v>#N/A</v>
      </c>
      <c r="F50" s="44"/>
    </row>
    <row r="51">
      <c r="A51" s="41"/>
      <c r="B51" s="41"/>
      <c r="C51" s="42"/>
      <c r="D51" s="41"/>
      <c r="E51" s="44" t="str">
        <f>IFERROR(__xludf.DUMMYFUNCTION("REGEXEXTRACT(C51, """"""([^""""]+)"""""")"),"#N/A")</f>
        <v>#N/A</v>
      </c>
      <c r="F51" s="44"/>
    </row>
    <row r="52">
      <c r="A52" s="41"/>
      <c r="B52" s="41"/>
      <c r="C52" s="42"/>
      <c r="D52" s="41"/>
      <c r="E52" s="44" t="str">
        <f>IFERROR(__xludf.DUMMYFUNCTION("REGEXEXTRACT(C52, """"""([^""""]+)"""""")"),"#N/A")</f>
        <v>#N/A</v>
      </c>
      <c r="F52" s="44"/>
    </row>
    <row r="53">
      <c r="A53" s="41"/>
      <c r="B53" s="41"/>
      <c r="C53" s="42"/>
      <c r="D53" s="41"/>
      <c r="E53" s="44" t="str">
        <f>IFERROR(__xludf.DUMMYFUNCTION("REGEXEXTRACT(C53, """"""([^""""]+)"""""")"),"#N/A")</f>
        <v>#N/A</v>
      </c>
      <c r="F53" s="44"/>
    </row>
    <row r="54">
      <c r="A54" s="41"/>
      <c r="B54" s="41"/>
      <c r="C54" s="42"/>
      <c r="D54" s="41"/>
      <c r="E54" s="44" t="str">
        <f>IFERROR(__xludf.DUMMYFUNCTION("REGEXEXTRACT(C54, """"""([^""""]+)"""""")"),"#N/A")</f>
        <v>#N/A</v>
      </c>
      <c r="F54" s="44"/>
    </row>
    <row r="55">
      <c r="A55" s="41"/>
      <c r="B55" s="41"/>
      <c r="C55" s="42"/>
      <c r="D55" s="41"/>
      <c r="E55" s="44" t="str">
        <f>IFERROR(__xludf.DUMMYFUNCTION("REGEXEXTRACT(C55, """"""([^""""]+)"""""")"),"#N/A")</f>
        <v>#N/A</v>
      </c>
      <c r="F55" s="44"/>
    </row>
    <row r="56">
      <c r="A56" s="41"/>
      <c r="B56" s="41"/>
      <c r="C56" s="42"/>
      <c r="D56" s="41"/>
      <c r="E56" s="44" t="str">
        <f>IFERROR(__xludf.DUMMYFUNCTION("REGEXEXTRACT(C56, """"""([^""""]+)"""""")"),"#N/A")</f>
        <v>#N/A</v>
      </c>
      <c r="F56" s="44"/>
    </row>
    <row r="57">
      <c r="A57" s="41"/>
      <c r="B57" s="41"/>
      <c r="C57" s="42"/>
      <c r="D57" s="41"/>
      <c r="E57" s="44" t="str">
        <f>IFERROR(__xludf.DUMMYFUNCTION("REGEXEXTRACT(C57, """"""([^""""]+)"""""")"),"#N/A")</f>
        <v>#N/A</v>
      </c>
      <c r="F57" s="44"/>
    </row>
    <row r="58">
      <c r="A58" s="41"/>
      <c r="B58" s="41"/>
      <c r="C58" s="42"/>
      <c r="D58" s="41"/>
      <c r="E58" s="44" t="str">
        <f>IFERROR(__xludf.DUMMYFUNCTION("REGEXEXTRACT(C58, """"""([^""""]+)"""""")"),"#N/A")</f>
        <v>#N/A</v>
      </c>
      <c r="F58" s="44"/>
    </row>
    <row r="59">
      <c r="A59" s="41"/>
      <c r="B59" s="41"/>
      <c r="C59" s="42"/>
      <c r="D59" s="41"/>
      <c r="E59" s="44" t="str">
        <f>IFERROR(__xludf.DUMMYFUNCTION("REGEXEXTRACT(C59, """"""([^""""]+)"""""")"),"#N/A")</f>
        <v>#N/A</v>
      </c>
      <c r="F59" s="44"/>
    </row>
    <row r="60">
      <c r="A60" s="41"/>
      <c r="B60" s="41"/>
      <c r="C60" s="42"/>
      <c r="D60" s="41"/>
      <c r="E60" s="44" t="str">
        <f>IFERROR(__xludf.DUMMYFUNCTION("REGEXEXTRACT(C60, """"""([^""""]+)"""""")"),"#N/A")</f>
        <v>#N/A</v>
      </c>
      <c r="F60" s="44"/>
    </row>
    <row r="61">
      <c r="A61" s="41"/>
      <c r="B61" s="41"/>
      <c r="C61" s="42"/>
      <c r="D61" s="41"/>
      <c r="E61" s="44" t="str">
        <f>IFERROR(__xludf.DUMMYFUNCTION("REGEXEXTRACT(C61, """"""([^""""]+)"""""")"),"#N/A")</f>
        <v>#N/A</v>
      </c>
      <c r="F61" s="44"/>
    </row>
    <row r="62">
      <c r="A62" s="41"/>
      <c r="B62" s="41"/>
      <c r="C62" s="42"/>
      <c r="D62" s="41"/>
      <c r="E62" s="44" t="str">
        <f>IFERROR(__xludf.DUMMYFUNCTION("REGEXEXTRACT(C62, """"""([^""""]+)"""""")"),"#N/A")</f>
        <v>#N/A</v>
      </c>
      <c r="F62" s="44"/>
    </row>
    <row r="63">
      <c r="A63" s="41"/>
      <c r="B63" s="41"/>
      <c r="C63" s="42"/>
      <c r="D63" s="41"/>
      <c r="E63" s="44" t="str">
        <f>IFERROR(__xludf.DUMMYFUNCTION("REGEXEXTRACT(C63, """"""([^""""]+)"""""")"),"#N/A")</f>
        <v>#N/A</v>
      </c>
      <c r="F63" s="44"/>
    </row>
    <row r="64">
      <c r="A64" s="41"/>
      <c r="B64" s="41"/>
      <c r="C64" s="42"/>
      <c r="D64" s="41"/>
      <c r="E64" s="44" t="str">
        <f>IFERROR(__xludf.DUMMYFUNCTION("REGEXEXTRACT(C64, """"""([^""""]+)"""""")"),"#N/A")</f>
        <v>#N/A</v>
      </c>
      <c r="F64" s="44"/>
    </row>
    <row r="65">
      <c r="A65" s="41"/>
      <c r="B65" s="41"/>
      <c r="C65" s="42"/>
      <c r="D65" s="41"/>
      <c r="E65" s="44" t="str">
        <f>IFERROR(__xludf.DUMMYFUNCTION("REGEXEXTRACT(C65, """"""([^""""]+)"""""")"),"#N/A")</f>
        <v>#N/A</v>
      </c>
      <c r="F65" s="44"/>
    </row>
    <row r="66">
      <c r="A66" s="41"/>
      <c r="B66" s="41"/>
      <c r="C66" s="42"/>
      <c r="D66" s="41"/>
      <c r="E66" s="44" t="str">
        <f>IFERROR(__xludf.DUMMYFUNCTION("REGEXEXTRACT(C66, """"""([^""""]+)"""""")"),"#N/A")</f>
        <v>#N/A</v>
      </c>
      <c r="F66" s="44"/>
    </row>
    <row r="67">
      <c r="A67" s="41"/>
      <c r="B67" s="41"/>
      <c r="C67" s="42"/>
      <c r="D67" s="41"/>
      <c r="E67" s="44" t="str">
        <f>IFERROR(__xludf.DUMMYFUNCTION("REGEXEXTRACT(C67, """"""([^""""]+)"""""")"),"#N/A")</f>
        <v>#N/A</v>
      </c>
      <c r="F67" s="44"/>
    </row>
    <row r="68">
      <c r="A68" s="41"/>
      <c r="B68" s="41"/>
      <c r="C68" s="42"/>
      <c r="D68" s="41"/>
      <c r="E68" s="44" t="str">
        <f>IFERROR(__xludf.DUMMYFUNCTION("REGEXEXTRACT(C68, """"""([^""""]+)"""""")"),"#N/A")</f>
        <v>#N/A</v>
      </c>
      <c r="F68" s="44"/>
    </row>
    <row r="69">
      <c r="A69" s="41"/>
      <c r="B69" s="41"/>
      <c r="C69" s="42"/>
      <c r="D69" s="41"/>
      <c r="E69" s="44" t="str">
        <f>IFERROR(__xludf.DUMMYFUNCTION("REGEXEXTRACT(C69, """"""([^""""]+)"""""")"),"#N/A")</f>
        <v>#N/A</v>
      </c>
      <c r="F69" s="44"/>
    </row>
    <row r="70">
      <c r="A70" s="41"/>
      <c r="B70" s="41"/>
      <c r="C70" s="42"/>
      <c r="D70" s="41"/>
      <c r="E70" s="44" t="str">
        <f>IFERROR(__xludf.DUMMYFUNCTION("REGEXEXTRACT(C70, """"""([^""""]+)"""""")"),"#N/A")</f>
        <v>#N/A</v>
      </c>
      <c r="F70" s="44"/>
    </row>
    <row r="71">
      <c r="A71" s="41"/>
      <c r="B71" s="41"/>
      <c r="C71" s="42"/>
      <c r="D71" s="41"/>
      <c r="E71" s="44" t="str">
        <f>IFERROR(__xludf.DUMMYFUNCTION("REGEXEXTRACT(C71, """"""([^""""]+)"""""")"),"#N/A")</f>
        <v>#N/A</v>
      </c>
      <c r="F71" s="44"/>
    </row>
    <row r="72">
      <c r="A72" s="41"/>
      <c r="B72" s="41"/>
      <c r="C72" s="42"/>
      <c r="D72" s="41"/>
      <c r="E72" s="44" t="str">
        <f>IFERROR(__xludf.DUMMYFUNCTION("REGEXEXTRACT(C72, """"""([^""""]+)"""""")"),"#N/A")</f>
        <v>#N/A</v>
      </c>
      <c r="F72" s="44"/>
    </row>
    <row r="73">
      <c r="A73" s="41"/>
      <c r="B73" s="41"/>
      <c r="C73" s="42"/>
      <c r="D73" s="41"/>
      <c r="E73" s="44" t="str">
        <f>IFERROR(__xludf.DUMMYFUNCTION("REGEXEXTRACT(C73, """"""([^""""]+)"""""")"),"#N/A")</f>
        <v>#N/A</v>
      </c>
      <c r="F73" s="44"/>
    </row>
    <row r="74">
      <c r="A74" s="41"/>
      <c r="B74" s="41"/>
      <c r="C74" s="42"/>
      <c r="D74" s="41"/>
      <c r="E74" s="44" t="str">
        <f>IFERROR(__xludf.DUMMYFUNCTION("REGEXEXTRACT(C74, """"""([^""""]+)"""""")"),"#N/A")</f>
        <v>#N/A</v>
      </c>
      <c r="F74" s="44"/>
    </row>
    <row r="75">
      <c r="A75" s="41"/>
      <c r="B75" s="41"/>
      <c r="C75" s="42"/>
      <c r="D75" s="41"/>
      <c r="E75" s="44" t="str">
        <f>IFERROR(__xludf.DUMMYFUNCTION("REGEXEXTRACT(C75, """"""([^""""]+)"""""")"),"#N/A")</f>
        <v>#N/A</v>
      </c>
      <c r="F75" s="44"/>
    </row>
    <row r="76">
      <c r="A76" s="41"/>
      <c r="B76" s="41"/>
      <c r="C76" s="42"/>
      <c r="D76" s="41"/>
      <c r="E76" s="44" t="str">
        <f>IFERROR(__xludf.DUMMYFUNCTION("REGEXEXTRACT(C76, """"""([^""""]+)"""""")"),"#N/A")</f>
        <v>#N/A</v>
      </c>
      <c r="F76" s="44"/>
    </row>
    <row r="77">
      <c r="A77" s="41"/>
      <c r="B77" s="41"/>
      <c r="C77" s="42"/>
      <c r="D77" s="41"/>
      <c r="E77" s="44" t="str">
        <f>IFERROR(__xludf.DUMMYFUNCTION("REGEXEXTRACT(C77, """"""([^""""]+)"""""")"),"#N/A")</f>
        <v>#N/A</v>
      </c>
      <c r="F77" s="44"/>
    </row>
    <row r="78">
      <c r="A78" s="41"/>
      <c r="B78" s="41"/>
      <c r="C78" s="42"/>
      <c r="D78" s="41"/>
      <c r="E78" s="44" t="str">
        <f>IFERROR(__xludf.DUMMYFUNCTION("REGEXEXTRACT(C78, """"""([^""""]+)"""""")"),"#N/A")</f>
        <v>#N/A</v>
      </c>
      <c r="F78" s="44"/>
    </row>
    <row r="79">
      <c r="A79" s="41"/>
      <c r="B79" s="41"/>
      <c r="C79" s="42"/>
      <c r="D79" s="41"/>
      <c r="E79" s="44" t="str">
        <f>IFERROR(__xludf.DUMMYFUNCTION("REGEXEXTRACT(C79, """"""([^""""]+)"""""")"),"#N/A")</f>
        <v>#N/A</v>
      </c>
      <c r="F79" s="44"/>
    </row>
    <row r="80">
      <c r="A80" s="41"/>
      <c r="B80" s="41"/>
      <c r="C80" s="42"/>
      <c r="D80" s="41"/>
      <c r="E80" s="44" t="str">
        <f>IFERROR(__xludf.DUMMYFUNCTION("REGEXEXTRACT(C80, """"""([^""""]+)"""""")"),"#N/A")</f>
        <v>#N/A</v>
      </c>
      <c r="F80" s="44"/>
    </row>
    <row r="81">
      <c r="A81" s="41"/>
      <c r="B81" s="41"/>
      <c r="C81" s="42"/>
      <c r="D81" s="41"/>
      <c r="E81" s="44" t="str">
        <f>IFERROR(__xludf.DUMMYFUNCTION("REGEXEXTRACT(C81, """"""([^""""]+)"""""")"),"#N/A")</f>
        <v>#N/A</v>
      </c>
      <c r="F81" s="44"/>
    </row>
    <row r="82">
      <c r="A82" s="41"/>
      <c r="B82" s="41"/>
      <c r="C82" s="42"/>
      <c r="D82" s="41"/>
      <c r="E82" s="44" t="str">
        <f>IFERROR(__xludf.DUMMYFUNCTION("REGEXEXTRACT(C82, """"""([^""""]+)"""""")"),"#N/A")</f>
        <v>#N/A</v>
      </c>
      <c r="F82" s="44"/>
    </row>
    <row r="83">
      <c r="A83" s="41"/>
      <c r="B83" s="41"/>
      <c r="C83" s="42"/>
      <c r="D83" s="41"/>
      <c r="E83" s="44" t="str">
        <f>IFERROR(__xludf.DUMMYFUNCTION("REGEXEXTRACT(C83, """"""([^""""]+)"""""")"),"#N/A")</f>
        <v>#N/A</v>
      </c>
      <c r="F83" s="44"/>
    </row>
    <row r="84">
      <c r="A84" s="41"/>
      <c r="B84" s="41"/>
      <c r="C84" s="42"/>
      <c r="D84" s="41"/>
      <c r="E84" s="44" t="str">
        <f>IFERROR(__xludf.DUMMYFUNCTION("REGEXEXTRACT(C84, """"""([^""""]+)"""""")"),"#N/A")</f>
        <v>#N/A</v>
      </c>
      <c r="F84" s="44"/>
    </row>
    <row r="85">
      <c r="A85" s="41"/>
      <c r="B85" s="41"/>
      <c r="C85" s="42"/>
      <c r="D85" s="41"/>
      <c r="E85" s="44" t="str">
        <f>IFERROR(__xludf.DUMMYFUNCTION("REGEXEXTRACT(C85, """"""([^""""]+)"""""")"),"#N/A")</f>
        <v>#N/A</v>
      </c>
      <c r="F85" s="44"/>
    </row>
    <row r="86">
      <c r="A86" s="41"/>
      <c r="B86" s="41"/>
      <c r="C86" s="42"/>
      <c r="D86" s="41"/>
      <c r="E86" s="44" t="str">
        <f>IFERROR(__xludf.DUMMYFUNCTION("REGEXEXTRACT(C86, """"""([^""""]+)"""""")"),"#N/A")</f>
        <v>#N/A</v>
      </c>
      <c r="F86" s="44"/>
    </row>
    <row r="87">
      <c r="A87" s="41"/>
      <c r="B87" s="41"/>
      <c r="C87" s="42"/>
      <c r="D87" s="41"/>
      <c r="E87" s="44" t="str">
        <f>IFERROR(__xludf.DUMMYFUNCTION("REGEXEXTRACT(C87, """"""([^""""]+)"""""")"),"#N/A")</f>
        <v>#N/A</v>
      </c>
      <c r="F87" s="44"/>
    </row>
    <row r="88">
      <c r="A88" s="41"/>
      <c r="B88" s="41"/>
      <c r="C88" s="42"/>
      <c r="D88" s="41"/>
      <c r="E88" s="44" t="str">
        <f>IFERROR(__xludf.DUMMYFUNCTION("REGEXEXTRACT(C88, """"""([^""""]+)"""""")"),"#N/A")</f>
        <v>#N/A</v>
      </c>
      <c r="F88" s="44"/>
    </row>
    <row r="89">
      <c r="A89" s="41"/>
      <c r="B89" s="41"/>
      <c r="C89" s="42"/>
      <c r="D89" s="41"/>
      <c r="E89" s="44" t="str">
        <f>IFERROR(__xludf.DUMMYFUNCTION("REGEXEXTRACT(C89, """"""([^""""]+)"""""")"),"#N/A")</f>
        <v>#N/A</v>
      </c>
      <c r="F89" s="44"/>
    </row>
    <row r="90">
      <c r="A90" s="41"/>
      <c r="B90" s="41"/>
      <c r="C90" s="42"/>
      <c r="D90" s="41"/>
      <c r="E90" s="44" t="str">
        <f>IFERROR(__xludf.DUMMYFUNCTION("REGEXEXTRACT(C90, """"""([^""""]+)"""""")"),"#N/A")</f>
        <v>#N/A</v>
      </c>
      <c r="F90" s="44"/>
    </row>
    <row r="91">
      <c r="A91" s="41"/>
      <c r="B91" s="41"/>
      <c r="C91" s="42"/>
      <c r="D91" s="41"/>
      <c r="E91" s="44" t="str">
        <f>IFERROR(__xludf.DUMMYFUNCTION("REGEXEXTRACT(C91, """"""([^""""]+)"""""")"),"#N/A")</f>
        <v>#N/A</v>
      </c>
      <c r="F91" s="44"/>
    </row>
    <row r="92">
      <c r="A92" s="41"/>
      <c r="B92" s="41"/>
      <c r="C92" s="42"/>
      <c r="D92" s="41"/>
      <c r="E92" s="44" t="str">
        <f>IFERROR(__xludf.DUMMYFUNCTION("REGEXEXTRACT(C92, """"""([^""""]+)"""""")"),"#N/A")</f>
        <v>#N/A</v>
      </c>
      <c r="F92" s="44"/>
    </row>
    <row r="93">
      <c r="A93" s="41"/>
      <c r="B93" s="41"/>
      <c r="C93" s="42"/>
      <c r="D93" s="41"/>
      <c r="E93" s="44" t="str">
        <f>IFERROR(__xludf.DUMMYFUNCTION("REGEXEXTRACT(C93, """"""([^""""]+)"""""")"),"#N/A")</f>
        <v>#N/A</v>
      </c>
      <c r="F93" s="44"/>
    </row>
    <row r="94">
      <c r="A94" s="41"/>
      <c r="B94" s="41"/>
      <c r="C94" s="42"/>
      <c r="D94" s="41"/>
      <c r="E94" s="44" t="str">
        <f>IFERROR(__xludf.DUMMYFUNCTION("REGEXEXTRACT(C94, """"""([^""""]+)"""""")"),"#N/A")</f>
        <v>#N/A</v>
      </c>
      <c r="F94" s="44"/>
    </row>
    <row r="95">
      <c r="A95" s="41"/>
      <c r="B95" s="41"/>
      <c r="C95" s="42"/>
      <c r="D95" s="41"/>
      <c r="E95" s="44" t="str">
        <f>IFERROR(__xludf.DUMMYFUNCTION("REGEXEXTRACT(C95, """"""([^""""]+)"""""")"),"#N/A")</f>
        <v>#N/A</v>
      </c>
      <c r="F95" s="44"/>
    </row>
    <row r="96">
      <c r="A96" s="41"/>
      <c r="B96" s="41"/>
      <c r="C96" s="42"/>
      <c r="D96" s="41"/>
      <c r="E96" s="44" t="str">
        <f>IFERROR(__xludf.DUMMYFUNCTION("REGEXEXTRACT(C96, """"""([^""""]+)"""""")"),"#N/A")</f>
        <v>#N/A</v>
      </c>
      <c r="F96" s="44"/>
    </row>
    <row r="97">
      <c r="A97" s="41"/>
      <c r="B97" s="41"/>
      <c r="C97" s="42"/>
      <c r="D97" s="41"/>
      <c r="E97" s="44" t="str">
        <f>IFERROR(__xludf.DUMMYFUNCTION("REGEXEXTRACT(C97, """"""([^""""]+)"""""")"),"#N/A")</f>
        <v>#N/A</v>
      </c>
      <c r="F97" s="44"/>
    </row>
    <row r="98">
      <c r="A98" s="41"/>
      <c r="B98" s="41"/>
      <c r="C98" s="42"/>
      <c r="D98" s="41"/>
      <c r="E98" s="44" t="str">
        <f>IFERROR(__xludf.DUMMYFUNCTION("REGEXEXTRACT(C98, """"""([^""""]+)"""""")"),"#N/A")</f>
        <v>#N/A</v>
      </c>
      <c r="F98" s="44"/>
    </row>
    <row r="99">
      <c r="A99" s="41"/>
      <c r="B99" s="41"/>
      <c r="C99" s="42"/>
      <c r="D99" s="41"/>
      <c r="E99" s="44" t="str">
        <f>IFERROR(__xludf.DUMMYFUNCTION("REGEXEXTRACT(C99, """"""([^""""]+)"""""")"),"#N/A")</f>
        <v>#N/A</v>
      </c>
      <c r="F99" s="44"/>
    </row>
    <row r="100">
      <c r="A100" s="41"/>
      <c r="B100" s="41"/>
      <c r="C100" s="42"/>
      <c r="D100" s="41"/>
      <c r="E100" s="44" t="str">
        <f>IFERROR(__xludf.DUMMYFUNCTION("REGEXEXTRACT(C100, """"""([^""""]+)"""""")"),"#N/A")</f>
        <v>#N/A</v>
      </c>
      <c r="F100" s="44"/>
    </row>
    <row r="101">
      <c r="A101" s="41"/>
      <c r="B101" s="41"/>
      <c r="C101" s="42"/>
      <c r="D101" s="41"/>
      <c r="E101" s="44" t="str">
        <f>IFERROR(__xludf.DUMMYFUNCTION("REGEXEXTRACT(C101, """"""([^""""]+)"""""")"),"#N/A")</f>
        <v>#N/A</v>
      </c>
      <c r="F101" s="44"/>
    </row>
    <row r="102">
      <c r="A102" s="41"/>
      <c r="B102" s="41"/>
      <c r="C102" s="42"/>
      <c r="D102" s="41"/>
      <c r="E102" s="44" t="str">
        <f>IFERROR(__xludf.DUMMYFUNCTION("REGEXEXTRACT(C102, """"""([^""""]+)"""""")"),"#N/A")</f>
        <v>#N/A</v>
      </c>
      <c r="F102" s="44"/>
    </row>
    <row r="103">
      <c r="A103" s="41"/>
      <c r="B103" s="41"/>
      <c r="C103" s="42"/>
      <c r="D103" s="41"/>
      <c r="E103" s="44" t="str">
        <f>IFERROR(__xludf.DUMMYFUNCTION("REGEXEXTRACT(C103, """"""([^""""]+)"""""")"),"#N/A")</f>
        <v>#N/A</v>
      </c>
      <c r="F103" s="44"/>
    </row>
    <row r="104">
      <c r="A104" s="41"/>
      <c r="B104" s="41"/>
      <c r="C104" s="42"/>
      <c r="D104" s="41"/>
      <c r="E104" s="44" t="str">
        <f>IFERROR(__xludf.DUMMYFUNCTION("REGEXEXTRACT(C104, """"""([^""""]+)"""""")"),"#N/A")</f>
        <v>#N/A</v>
      </c>
      <c r="F104" s="44"/>
    </row>
    <row r="105">
      <c r="A105" s="41"/>
      <c r="B105" s="41"/>
      <c r="C105" s="42"/>
      <c r="D105" s="41"/>
      <c r="E105" s="44" t="str">
        <f>IFERROR(__xludf.DUMMYFUNCTION("REGEXEXTRACT(C105, """"""([^""""]+)"""""")"),"#N/A")</f>
        <v>#N/A</v>
      </c>
      <c r="F105" s="44"/>
    </row>
    <row r="106">
      <c r="A106" s="41"/>
      <c r="B106" s="41"/>
      <c r="C106" s="42"/>
      <c r="D106" s="41"/>
      <c r="E106" s="44" t="str">
        <f>IFERROR(__xludf.DUMMYFUNCTION("REGEXEXTRACT(C106, """"""([^""""]+)"""""")"),"#N/A")</f>
        <v>#N/A</v>
      </c>
      <c r="F106" s="44"/>
    </row>
    <row r="107">
      <c r="A107" s="41"/>
      <c r="B107" s="41"/>
      <c r="C107" s="42"/>
      <c r="D107" s="41"/>
      <c r="E107" s="44" t="str">
        <f>IFERROR(__xludf.DUMMYFUNCTION("REGEXEXTRACT(C107, """"""([^""""]+)"""""")"),"#N/A")</f>
        <v>#N/A</v>
      </c>
      <c r="F107" s="44"/>
    </row>
    <row r="108">
      <c r="A108" s="41"/>
      <c r="B108" s="41"/>
      <c r="C108" s="42"/>
      <c r="D108" s="41"/>
      <c r="E108" s="44" t="str">
        <f>IFERROR(__xludf.DUMMYFUNCTION("REGEXEXTRACT(C108, """"""([^""""]+)"""""")"),"#N/A")</f>
        <v>#N/A</v>
      </c>
      <c r="F108" s="44"/>
    </row>
    <row r="109">
      <c r="A109" s="41"/>
      <c r="B109" s="41"/>
      <c r="C109" s="42"/>
      <c r="D109" s="41"/>
      <c r="E109" s="44" t="str">
        <f>IFERROR(__xludf.DUMMYFUNCTION("REGEXEXTRACT(C109, """"""([^""""]+)"""""")"),"#N/A")</f>
        <v>#N/A</v>
      </c>
      <c r="F109" s="44"/>
    </row>
    <row r="110">
      <c r="A110" s="41"/>
      <c r="B110" s="41"/>
      <c r="C110" s="42"/>
      <c r="D110" s="41"/>
      <c r="E110" s="44" t="str">
        <f>IFERROR(__xludf.DUMMYFUNCTION("REGEXEXTRACT(C110, """"""([^""""]+)"""""")"),"#N/A")</f>
        <v>#N/A</v>
      </c>
      <c r="F110" s="44"/>
    </row>
    <row r="111">
      <c r="A111" s="41"/>
      <c r="B111" s="41"/>
      <c r="C111" s="42"/>
      <c r="D111" s="41"/>
      <c r="E111" s="44" t="str">
        <f>IFERROR(__xludf.DUMMYFUNCTION("REGEXEXTRACT(C111, """"""([^""""]+)"""""")"),"#N/A")</f>
        <v>#N/A</v>
      </c>
      <c r="F111" s="44"/>
    </row>
    <row r="112">
      <c r="A112" s="41"/>
      <c r="B112" s="41"/>
      <c r="C112" s="42"/>
      <c r="D112" s="41"/>
      <c r="E112" s="44" t="str">
        <f>IFERROR(__xludf.DUMMYFUNCTION("REGEXEXTRACT(C112, """"""([^""""]+)"""""")"),"#N/A")</f>
        <v>#N/A</v>
      </c>
      <c r="F112" s="44"/>
    </row>
    <row r="113">
      <c r="A113" s="41"/>
      <c r="B113" s="41"/>
      <c r="C113" s="42"/>
      <c r="D113" s="41"/>
      <c r="E113" s="44" t="str">
        <f>IFERROR(__xludf.DUMMYFUNCTION("REGEXEXTRACT(C113, """"""([^""""]+)"""""")"),"#N/A")</f>
        <v>#N/A</v>
      </c>
      <c r="F113" s="44"/>
    </row>
    <row r="114">
      <c r="A114" s="41"/>
      <c r="B114" s="41"/>
      <c r="C114" s="42"/>
      <c r="D114" s="41"/>
      <c r="E114" s="44" t="str">
        <f>IFERROR(__xludf.DUMMYFUNCTION("REGEXEXTRACT(C114, """"""([^""""]+)"""""")"),"#N/A")</f>
        <v>#N/A</v>
      </c>
      <c r="F114" s="44"/>
    </row>
    <row r="115">
      <c r="A115" s="41"/>
      <c r="B115" s="41"/>
      <c r="C115" s="42"/>
      <c r="D115" s="41"/>
      <c r="E115" s="44" t="str">
        <f>IFERROR(__xludf.DUMMYFUNCTION("REGEXEXTRACT(C115, """"""([^""""]+)"""""")"),"#N/A")</f>
        <v>#N/A</v>
      </c>
      <c r="F115" s="44"/>
    </row>
    <row r="116">
      <c r="A116" s="41"/>
      <c r="B116" s="41"/>
      <c r="C116" s="42"/>
      <c r="D116" s="41"/>
      <c r="E116" s="44" t="str">
        <f>IFERROR(__xludf.DUMMYFUNCTION("REGEXEXTRACT(C116, """"""([^""""]+)"""""")"),"#N/A")</f>
        <v>#N/A</v>
      </c>
      <c r="F116" s="44"/>
    </row>
    <row r="117">
      <c r="A117" s="41"/>
      <c r="B117" s="41"/>
      <c r="C117" s="42"/>
      <c r="D117" s="41"/>
      <c r="E117" s="44" t="str">
        <f>IFERROR(__xludf.DUMMYFUNCTION("REGEXEXTRACT(C117, """"""([^""""]+)"""""")"),"#N/A")</f>
        <v>#N/A</v>
      </c>
      <c r="F117" s="44"/>
    </row>
    <row r="118">
      <c r="A118" s="41"/>
      <c r="B118" s="41"/>
      <c r="C118" s="42"/>
      <c r="D118" s="41"/>
      <c r="E118" s="44" t="str">
        <f>IFERROR(__xludf.DUMMYFUNCTION("REGEXEXTRACT(C118, """"""([^""""]+)"""""")"),"#N/A")</f>
        <v>#N/A</v>
      </c>
      <c r="F118" s="44"/>
    </row>
    <row r="119">
      <c r="A119" s="41"/>
      <c r="B119" s="41"/>
      <c r="C119" s="42"/>
      <c r="D119" s="41"/>
      <c r="E119" s="44" t="str">
        <f>IFERROR(__xludf.DUMMYFUNCTION("REGEXEXTRACT(C119, """"""([^""""]+)"""""")"),"#N/A")</f>
        <v>#N/A</v>
      </c>
      <c r="F119" s="44"/>
    </row>
    <row r="120">
      <c r="A120" s="41"/>
      <c r="B120" s="41"/>
      <c r="C120" s="42"/>
      <c r="D120" s="41"/>
      <c r="E120" s="44" t="str">
        <f>IFERROR(__xludf.DUMMYFUNCTION("REGEXEXTRACT(C120, """"""([^""""]+)"""""")"),"#N/A")</f>
        <v>#N/A</v>
      </c>
      <c r="F120" s="44"/>
    </row>
    <row r="121">
      <c r="A121" s="41"/>
      <c r="B121" s="41"/>
      <c r="C121" s="42"/>
      <c r="D121" s="41"/>
      <c r="E121" s="44" t="str">
        <f>IFERROR(__xludf.DUMMYFUNCTION("REGEXEXTRACT(C121, """"""([^""""]+)"""""")"),"#N/A")</f>
        <v>#N/A</v>
      </c>
      <c r="F121" s="44"/>
    </row>
    <row r="122">
      <c r="A122" s="41"/>
      <c r="B122" s="41"/>
      <c r="C122" s="42"/>
      <c r="D122" s="41"/>
      <c r="E122" s="44" t="str">
        <f>IFERROR(__xludf.DUMMYFUNCTION("REGEXEXTRACT(C122, """"""([^""""]+)"""""")"),"#N/A")</f>
        <v>#N/A</v>
      </c>
      <c r="F122" s="44"/>
    </row>
    <row r="123">
      <c r="A123" s="41"/>
      <c r="B123" s="41"/>
      <c r="C123" s="42"/>
      <c r="D123" s="41"/>
      <c r="E123" s="44" t="str">
        <f>IFERROR(__xludf.DUMMYFUNCTION("REGEXEXTRACT(C123, """"""([^""""]+)"""""")"),"#N/A")</f>
        <v>#N/A</v>
      </c>
      <c r="F123" s="44"/>
    </row>
    <row r="124">
      <c r="A124" s="41"/>
      <c r="B124" s="41"/>
      <c r="C124" s="42"/>
      <c r="D124" s="41"/>
      <c r="E124" s="44" t="str">
        <f>IFERROR(__xludf.DUMMYFUNCTION("REGEXEXTRACT(C124, """"""([^""""]+)"""""")"),"#N/A")</f>
        <v>#N/A</v>
      </c>
      <c r="F124" s="44"/>
    </row>
    <row r="125">
      <c r="A125" s="41"/>
      <c r="B125" s="41"/>
      <c r="C125" s="42"/>
      <c r="D125" s="41"/>
      <c r="E125" s="44" t="str">
        <f>IFERROR(__xludf.DUMMYFUNCTION("REGEXEXTRACT(C125, """"""([^""""]+)"""""")"),"#N/A")</f>
        <v>#N/A</v>
      </c>
      <c r="F125" s="44"/>
    </row>
    <row r="126">
      <c r="A126" s="41"/>
      <c r="B126" s="41"/>
      <c r="C126" s="42"/>
      <c r="D126" s="41"/>
      <c r="E126" s="44" t="str">
        <f>IFERROR(__xludf.DUMMYFUNCTION("REGEXEXTRACT(C126, """"""([^""""]+)"""""")"),"#N/A")</f>
        <v>#N/A</v>
      </c>
      <c r="F126" s="44"/>
    </row>
    <row r="127">
      <c r="A127" s="41"/>
      <c r="B127" s="41"/>
      <c r="C127" s="42"/>
      <c r="D127" s="41"/>
      <c r="E127" s="44" t="str">
        <f>IFERROR(__xludf.DUMMYFUNCTION("REGEXEXTRACT(C127, """"""([^""""]+)"""""")"),"#N/A")</f>
        <v>#N/A</v>
      </c>
      <c r="F127" s="44"/>
    </row>
    <row r="128">
      <c r="A128" s="41"/>
      <c r="B128" s="41"/>
      <c r="C128" s="42"/>
      <c r="D128" s="41"/>
      <c r="E128" s="44" t="str">
        <f>IFERROR(__xludf.DUMMYFUNCTION("REGEXEXTRACT(C128, """"""([^""""]+)"""""")"),"#N/A")</f>
        <v>#N/A</v>
      </c>
      <c r="F128" s="44"/>
    </row>
    <row r="129">
      <c r="A129" s="41"/>
      <c r="B129" s="41"/>
      <c r="C129" s="42"/>
      <c r="D129" s="41"/>
      <c r="E129" s="44" t="str">
        <f>IFERROR(__xludf.DUMMYFUNCTION("REGEXEXTRACT(C129, """"""([^""""]+)"""""")"),"#N/A")</f>
        <v>#N/A</v>
      </c>
      <c r="F129" s="44"/>
    </row>
    <row r="130">
      <c r="A130" s="41"/>
      <c r="B130" s="41"/>
      <c r="C130" s="42"/>
      <c r="D130" s="41"/>
      <c r="E130" s="44" t="str">
        <f>IFERROR(__xludf.DUMMYFUNCTION("REGEXEXTRACT(C130, """"""([^""""]+)"""""")"),"#N/A")</f>
        <v>#N/A</v>
      </c>
      <c r="F130" s="44"/>
    </row>
    <row r="131">
      <c r="A131" s="41"/>
      <c r="B131" s="41"/>
      <c r="C131" s="42"/>
      <c r="D131" s="41"/>
      <c r="E131" s="44" t="str">
        <f>IFERROR(__xludf.DUMMYFUNCTION("REGEXEXTRACT(C131, """"""([^""""]+)"""""")"),"#N/A")</f>
        <v>#N/A</v>
      </c>
      <c r="F131" s="44"/>
    </row>
    <row r="132">
      <c r="A132" s="41"/>
      <c r="B132" s="41"/>
      <c r="C132" s="42"/>
      <c r="D132" s="41"/>
      <c r="E132" s="44" t="str">
        <f>IFERROR(__xludf.DUMMYFUNCTION("REGEXEXTRACT(C132, """"""([^""""]+)"""""")"),"#N/A")</f>
        <v>#N/A</v>
      </c>
      <c r="F132" s="44"/>
    </row>
    <row r="133">
      <c r="A133" s="41"/>
      <c r="B133" s="41"/>
      <c r="C133" s="42"/>
      <c r="D133" s="41"/>
      <c r="E133" s="44" t="str">
        <f>IFERROR(__xludf.DUMMYFUNCTION("REGEXEXTRACT(C133, """"""([^""""]+)"""""")"),"#N/A")</f>
        <v>#N/A</v>
      </c>
      <c r="F133" s="44"/>
    </row>
    <row r="134">
      <c r="A134" s="41"/>
      <c r="B134" s="41"/>
      <c r="C134" s="42"/>
      <c r="D134" s="41"/>
      <c r="E134" s="44" t="str">
        <f>IFERROR(__xludf.DUMMYFUNCTION("REGEXEXTRACT(C134, """"""([^""""]+)"""""")"),"#N/A")</f>
        <v>#N/A</v>
      </c>
      <c r="F134" s="44"/>
    </row>
    <row r="135">
      <c r="A135" s="41"/>
      <c r="B135" s="41"/>
      <c r="C135" s="42"/>
      <c r="D135" s="41"/>
      <c r="E135" s="44" t="str">
        <f>IFERROR(__xludf.DUMMYFUNCTION("REGEXEXTRACT(C135, """"""([^""""]+)"""""")"),"#N/A")</f>
        <v>#N/A</v>
      </c>
      <c r="F135" s="44"/>
    </row>
    <row r="136">
      <c r="A136" s="41"/>
      <c r="B136" s="41"/>
      <c r="C136" s="42"/>
      <c r="D136" s="41"/>
      <c r="E136" s="44" t="str">
        <f>IFERROR(__xludf.DUMMYFUNCTION("REGEXEXTRACT(C136, """"""([^""""]+)"""""")"),"#N/A")</f>
        <v>#N/A</v>
      </c>
      <c r="F136" s="44"/>
    </row>
    <row r="137">
      <c r="A137" s="41"/>
      <c r="B137" s="41"/>
      <c r="C137" s="42"/>
      <c r="D137" s="41"/>
      <c r="E137" s="44" t="str">
        <f>IFERROR(__xludf.DUMMYFUNCTION("REGEXEXTRACT(C137, """"""([^""""]+)"""""")"),"#N/A")</f>
        <v>#N/A</v>
      </c>
      <c r="F137" s="44"/>
    </row>
    <row r="138">
      <c r="A138" s="41"/>
      <c r="B138" s="41"/>
      <c r="C138" s="42"/>
      <c r="D138" s="41"/>
      <c r="E138" s="44" t="str">
        <f>IFERROR(__xludf.DUMMYFUNCTION("REGEXEXTRACT(C138, """"""([^""""]+)"""""")"),"#N/A")</f>
        <v>#N/A</v>
      </c>
      <c r="F138" s="44"/>
    </row>
    <row r="139">
      <c r="A139" s="41"/>
      <c r="B139" s="41"/>
      <c r="C139" s="42"/>
      <c r="D139" s="41"/>
      <c r="E139" s="44" t="str">
        <f>IFERROR(__xludf.DUMMYFUNCTION("REGEXEXTRACT(C139, """"""([^""""]+)"""""")"),"#N/A")</f>
        <v>#N/A</v>
      </c>
      <c r="F139" s="44"/>
    </row>
    <row r="140">
      <c r="A140" s="41"/>
      <c r="B140" s="41"/>
      <c r="C140" s="42"/>
      <c r="D140" s="41"/>
      <c r="E140" s="44" t="str">
        <f>IFERROR(__xludf.DUMMYFUNCTION("REGEXEXTRACT(C140, """"""([^""""]+)"""""")"),"#N/A")</f>
        <v>#N/A</v>
      </c>
      <c r="F140" s="44"/>
    </row>
    <row r="141">
      <c r="A141" s="41"/>
      <c r="B141" s="41"/>
      <c r="C141" s="42"/>
      <c r="D141" s="41"/>
      <c r="E141" s="44" t="str">
        <f>IFERROR(__xludf.DUMMYFUNCTION("REGEXEXTRACT(C141, """"""([^""""]+)"""""")"),"#N/A")</f>
        <v>#N/A</v>
      </c>
      <c r="F141" s="44"/>
    </row>
    <row r="142">
      <c r="A142" s="41"/>
      <c r="B142" s="41"/>
      <c r="C142" s="42"/>
      <c r="D142" s="41"/>
      <c r="E142" s="44" t="str">
        <f>IFERROR(__xludf.DUMMYFUNCTION("REGEXEXTRACT(C142, """"""([^""""]+)"""""")"),"#N/A")</f>
        <v>#N/A</v>
      </c>
      <c r="F142" s="44"/>
    </row>
    <row r="143">
      <c r="A143" s="41"/>
      <c r="B143" s="41"/>
      <c r="C143" s="42"/>
      <c r="D143" s="41"/>
      <c r="E143" s="44" t="str">
        <f>IFERROR(__xludf.DUMMYFUNCTION("REGEXEXTRACT(C143, """"""([^""""]+)"""""")"),"#N/A")</f>
        <v>#N/A</v>
      </c>
      <c r="F143" s="44"/>
    </row>
    <row r="144">
      <c r="A144" s="41"/>
      <c r="B144" s="41"/>
      <c r="C144" s="42"/>
      <c r="D144" s="41"/>
      <c r="E144" s="44" t="str">
        <f>IFERROR(__xludf.DUMMYFUNCTION("REGEXEXTRACT(C144, """"""([^""""]+)"""""")"),"#N/A")</f>
        <v>#N/A</v>
      </c>
      <c r="F144" s="44"/>
    </row>
    <row r="145">
      <c r="A145" s="41"/>
      <c r="B145" s="41"/>
      <c r="C145" s="42"/>
      <c r="D145" s="41"/>
      <c r="E145" s="44" t="str">
        <f>IFERROR(__xludf.DUMMYFUNCTION("REGEXEXTRACT(C145, """"""([^""""]+)"""""")"),"#N/A")</f>
        <v>#N/A</v>
      </c>
      <c r="F145" s="44"/>
    </row>
    <row r="146">
      <c r="A146" s="41"/>
      <c r="B146" s="41"/>
      <c r="C146" s="42"/>
      <c r="D146" s="41"/>
      <c r="E146" s="44" t="str">
        <f>IFERROR(__xludf.DUMMYFUNCTION("REGEXEXTRACT(C146, """"""([^""""]+)"""""")"),"#N/A")</f>
        <v>#N/A</v>
      </c>
      <c r="F146" s="44"/>
    </row>
    <row r="147">
      <c r="A147" s="41"/>
      <c r="B147" s="41"/>
      <c r="C147" s="42"/>
      <c r="D147" s="41"/>
      <c r="E147" s="44" t="str">
        <f>IFERROR(__xludf.DUMMYFUNCTION("REGEXEXTRACT(C147, """"""([^""""]+)"""""")"),"#N/A")</f>
        <v>#N/A</v>
      </c>
      <c r="F147" s="44"/>
    </row>
    <row r="148">
      <c r="A148" s="41"/>
      <c r="B148" s="41"/>
      <c r="C148" s="42"/>
      <c r="D148" s="41"/>
      <c r="E148" s="44" t="str">
        <f>IFERROR(__xludf.DUMMYFUNCTION("REGEXEXTRACT(C148, """"""([^""""]+)"""""")"),"#N/A")</f>
        <v>#N/A</v>
      </c>
      <c r="F148" s="44"/>
    </row>
    <row r="149">
      <c r="A149" s="41"/>
      <c r="B149" s="41"/>
      <c r="C149" s="42"/>
      <c r="D149" s="41"/>
      <c r="E149" s="44" t="str">
        <f>IFERROR(__xludf.DUMMYFUNCTION("REGEXEXTRACT(C149, """"""([^""""]+)"""""")"),"#N/A")</f>
        <v>#N/A</v>
      </c>
      <c r="F149" s="44"/>
    </row>
    <row r="150">
      <c r="A150" s="41"/>
      <c r="B150" s="41"/>
      <c r="C150" s="42"/>
      <c r="D150" s="41"/>
      <c r="E150" s="44" t="str">
        <f>IFERROR(__xludf.DUMMYFUNCTION("REGEXEXTRACT(C150, """"""([^""""]+)"""""")"),"#N/A")</f>
        <v>#N/A</v>
      </c>
      <c r="F150" s="44"/>
    </row>
    <row r="151">
      <c r="A151" s="41"/>
      <c r="B151" s="41"/>
      <c r="C151" s="42"/>
      <c r="D151" s="41"/>
      <c r="E151" s="44" t="str">
        <f>IFERROR(__xludf.DUMMYFUNCTION("REGEXEXTRACT(C151, """"""([^""""]+)"""""")"),"#N/A")</f>
        <v>#N/A</v>
      </c>
      <c r="F151" s="44"/>
    </row>
    <row r="152">
      <c r="A152" s="41"/>
      <c r="B152" s="41"/>
      <c r="C152" s="42"/>
      <c r="D152" s="41"/>
      <c r="E152" s="44" t="str">
        <f>IFERROR(__xludf.DUMMYFUNCTION("REGEXEXTRACT(C152, """"""([^""""]+)"""""")"),"#N/A")</f>
        <v>#N/A</v>
      </c>
      <c r="F152" s="44"/>
    </row>
    <row r="153">
      <c r="A153" s="41"/>
      <c r="B153" s="41"/>
      <c r="C153" s="42"/>
      <c r="D153" s="41"/>
      <c r="E153" s="44" t="str">
        <f>IFERROR(__xludf.DUMMYFUNCTION("REGEXEXTRACT(C153, """"""([^""""]+)"""""")"),"#N/A")</f>
        <v>#N/A</v>
      </c>
      <c r="F153" s="44"/>
    </row>
    <row r="154">
      <c r="A154" s="41"/>
      <c r="B154" s="41"/>
      <c r="C154" s="42"/>
      <c r="D154" s="41"/>
      <c r="E154" s="44" t="str">
        <f>IFERROR(__xludf.DUMMYFUNCTION("REGEXEXTRACT(C154, """"""([^""""]+)"""""")"),"#N/A")</f>
        <v>#N/A</v>
      </c>
      <c r="F154" s="44"/>
    </row>
    <row r="155">
      <c r="A155" s="41"/>
      <c r="B155" s="41"/>
      <c r="C155" s="42"/>
      <c r="D155" s="41"/>
      <c r="E155" s="44" t="str">
        <f>IFERROR(__xludf.DUMMYFUNCTION("REGEXEXTRACT(C155, """"""([^""""]+)"""""")"),"#N/A")</f>
        <v>#N/A</v>
      </c>
      <c r="F155" s="44"/>
    </row>
    <row r="156">
      <c r="A156" s="41"/>
      <c r="B156" s="41"/>
      <c r="C156" s="42"/>
      <c r="D156" s="41"/>
      <c r="E156" s="44" t="str">
        <f>IFERROR(__xludf.DUMMYFUNCTION("REGEXEXTRACT(C156, """"""([^""""]+)"""""")"),"#N/A")</f>
        <v>#N/A</v>
      </c>
      <c r="F156" s="44"/>
    </row>
    <row r="157">
      <c r="A157" s="41"/>
      <c r="B157" s="41"/>
      <c r="C157" s="42"/>
      <c r="D157" s="41"/>
      <c r="E157" s="44" t="str">
        <f>IFERROR(__xludf.DUMMYFUNCTION("REGEXEXTRACT(C157, """"""([^""""]+)"""""")"),"#N/A")</f>
        <v>#N/A</v>
      </c>
      <c r="F157" s="44"/>
    </row>
    <row r="158">
      <c r="A158" s="41"/>
      <c r="B158" s="41"/>
      <c r="C158" s="42"/>
      <c r="D158" s="41"/>
      <c r="E158" s="44" t="str">
        <f>IFERROR(__xludf.DUMMYFUNCTION("REGEXEXTRACT(C158, """"""([^""""]+)"""""")"),"#N/A")</f>
        <v>#N/A</v>
      </c>
      <c r="F158" s="44"/>
    </row>
    <row r="159">
      <c r="A159" s="41"/>
      <c r="B159" s="41"/>
      <c r="C159" s="42"/>
      <c r="D159" s="41"/>
      <c r="E159" s="44" t="str">
        <f>IFERROR(__xludf.DUMMYFUNCTION("REGEXEXTRACT(C159, """"""([^""""]+)"""""")"),"#N/A")</f>
        <v>#N/A</v>
      </c>
      <c r="F159" s="44"/>
    </row>
    <row r="160">
      <c r="A160" s="41"/>
      <c r="B160" s="41"/>
      <c r="C160" s="42"/>
      <c r="D160" s="41"/>
      <c r="E160" s="44" t="str">
        <f>IFERROR(__xludf.DUMMYFUNCTION("REGEXEXTRACT(C160, """"""([^""""]+)"""""")"),"#N/A")</f>
        <v>#N/A</v>
      </c>
      <c r="F160" s="44"/>
    </row>
    <row r="161">
      <c r="A161" s="41"/>
      <c r="B161" s="41"/>
      <c r="C161" s="42"/>
      <c r="D161" s="41"/>
      <c r="E161" s="44" t="str">
        <f>IFERROR(__xludf.DUMMYFUNCTION("REGEXEXTRACT(C161, """"""([^""""]+)"""""")"),"#N/A")</f>
        <v>#N/A</v>
      </c>
      <c r="F161" s="44"/>
    </row>
    <row r="162">
      <c r="A162" s="41"/>
      <c r="B162" s="41"/>
      <c r="C162" s="42"/>
      <c r="D162" s="41"/>
      <c r="E162" s="44" t="str">
        <f>IFERROR(__xludf.DUMMYFUNCTION("REGEXEXTRACT(C162, """"""([^""""]+)"""""")"),"#N/A")</f>
        <v>#N/A</v>
      </c>
      <c r="F162" s="44"/>
    </row>
    <row r="163">
      <c r="A163" s="41"/>
      <c r="B163" s="41"/>
      <c r="C163" s="42"/>
      <c r="D163" s="41"/>
      <c r="E163" s="44" t="str">
        <f>IFERROR(__xludf.DUMMYFUNCTION("REGEXEXTRACT(C163, """"""([^""""]+)"""""")"),"#N/A")</f>
        <v>#N/A</v>
      </c>
      <c r="F163" s="44"/>
    </row>
    <row r="164">
      <c r="A164" s="41"/>
      <c r="B164" s="41"/>
      <c r="C164" s="42"/>
      <c r="D164" s="41"/>
      <c r="E164" s="44" t="str">
        <f>IFERROR(__xludf.DUMMYFUNCTION("REGEXEXTRACT(C164, """"""([^""""]+)"""""")"),"#N/A")</f>
        <v>#N/A</v>
      </c>
      <c r="F164" s="44"/>
    </row>
    <row r="165">
      <c r="A165" s="41"/>
      <c r="B165" s="41"/>
      <c r="C165" s="42"/>
      <c r="D165" s="41"/>
      <c r="E165" s="44" t="str">
        <f>IFERROR(__xludf.DUMMYFUNCTION("REGEXEXTRACT(C165, """"""([^""""]+)"""""")"),"#N/A")</f>
        <v>#N/A</v>
      </c>
      <c r="F165" s="44"/>
    </row>
    <row r="166">
      <c r="A166" s="41"/>
      <c r="B166" s="41"/>
      <c r="C166" s="42"/>
      <c r="D166" s="41"/>
      <c r="E166" s="44" t="str">
        <f>IFERROR(__xludf.DUMMYFUNCTION("REGEXEXTRACT(C166, """"""([^""""]+)"""""")"),"#N/A")</f>
        <v>#N/A</v>
      </c>
      <c r="F166" s="44"/>
    </row>
    <row r="167">
      <c r="A167" s="41"/>
      <c r="B167" s="41"/>
      <c r="C167" s="42"/>
      <c r="D167" s="41"/>
      <c r="E167" s="44" t="str">
        <f>IFERROR(__xludf.DUMMYFUNCTION("REGEXEXTRACT(C167, """"""([^""""]+)"""""")"),"#N/A")</f>
        <v>#N/A</v>
      </c>
      <c r="F167" s="44"/>
    </row>
    <row r="168">
      <c r="A168" s="41"/>
      <c r="B168" s="41"/>
      <c r="C168" s="42"/>
      <c r="D168" s="41"/>
      <c r="E168" s="44" t="str">
        <f>IFERROR(__xludf.DUMMYFUNCTION("REGEXEXTRACT(C168, """"""([^""""]+)"""""")"),"#N/A")</f>
        <v>#N/A</v>
      </c>
      <c r="F168" s="44"/>
    </row>
    <row r="169">
      <c r="A169" s="41"/>
      <c r="B169" s="41"/>
      <c r="C169" s="42"/>
      <c r="D169" s="41"/>
      <c r="E169" s="44" t="str">
        <f>IFERROR(__xludf.DUMMYFUNCTION("REGEXEXTRACT(C169, """"""([^""""]+)"""""")"),"#N/A")</f>
        <v>#N/A</v>
      </c>
      <c r="F169" s="44"/>
    </row>
    <row r="170">
      <c r="A170" s="41"/>
      <c r="B170" s="41"/>
      <c r="C170" s="42"/>
      <c r="D170" s="41"/>
      <c r="E170" s="44" t="str">
        <f>IFERROR(__xludf.DUMMYFUNCTION("REGEXEXTRACT(C170, """"""([^""""]+)"""""")"),"#N/A")</f>
        <v>#N/A</v>
      </c>
      <c r="F170" s="44"/>
    </row>
    <row r="171">
      <c r="A171" s="41"/>
      <c r="B171" s="41"/>
      <c r="C171" s="42"/>
      <c r="D171" s="41"/>
      <c r="E171" s="44" t="str">
        <f>IFERROR(__xludf.DUMMYFUNCTION("REGEXEXTRACT(C171, """"""([^""""]+)"""""")"),"#N/A")</f>
        <v>#N/A</v>
      </c>
      <c r="F171" s="44"/>
    </row>
    <row r="172">
      <c r="A172" s="41"/>
      <c r="B172" s="41"/>
      <c r="C172" s="42"/>
      <c r="D172" s="41"/>
      <c r="E172" s="44" t="str">
        <f>IFERROR(__xludf.DUMMYFUNCTION("REGEXEXTRACT(C172, """"""([^""""]+)"""""")"),"#N/A")</f>
        <v>#N/A</v>
      </c>
      <c r="F172" s="44"/>
    </row>
    <row r="173">
      <c r="A173" s="41"/>
      <c r="B173" s="41"/>
      <c r="C173" s="42"/>
      <c r="D173" s="41"/>
      <c r="E173" s="44" t="str">
        <f>IFERROR(__xludf.DUMMYFUNCTION("REGEXEXTRACT(C173, """"""([^""""]+)"""""")"),"#N/A")</f>
        <v>#N/A</v>
      </c>
      <c r="F173" s="44"/>
    </row>
    <row r="174">
      <c r="A174" s="41"/>
      <c r="B174" s="41"/>
      <c r="C174" s="42"/>
      <c r="D174" s="41"/>
      <c r="E174" s="44" t="str">
        <f>IFERROR(__xludf.DUMMYFUNCTION("REGEXEXTRACT(C174, """"""([^""""]+)"""""")"),"#N/A")</f>
        <v>#N/A</v>
      </c>
      <c r="F174" s="44"/>
    </row>
    <row r="175">
      <c r="A175" s="41"/>
      <c r="B175" s="41"/>
      <c r="C175" s="42"/>
      <c r="D175" s="41"/>
      <c r="E175" s="44" t="str">
        <f>IFERROR(__xludf.DUMMYFUNCTION("REGEXEXTRACT(C175, """"""([^""""]+)"""""")"),"#N/A")</f>
        <v>#N/A</v>
      </c>
      <c r="F175" s="44"/>
    </row>
    <row r="176">
      <c r="A176" s="41"/>
      <c r="B176" s="41"/>
      <c r="C176" s="42"/>
      <c r="D176" s="41"/>
      <c r="E176" s="44" t="str">
        <f>IFERROR(__xludf.DUMMYFUNCTION("REGEXEXTRACT(C176, """"""([^""""]+)"""""")"),"#N/A")</f>
        <v>#N/A</v>
      </c>
      <c r="F176" s="44"/>
    </row>
    <row r="177">
      <c r="A177" s="41"/>
      <c r="B177" s="41"/>
      <c r="C177" s="42"/>
      <c r="D177" s="41"/>
      <c r="E177" s="44" t="str">
        <f>IFERROR(__xludf.DUMMYFUNCTION("REGEXEXTRACT(C177, """"""([^""""]+)"""""")"),"#N/A")</f>
        <v>#N/A</v>
      </c>
      <c r="F177" s="44"/>
    </row>
    <row r="178">
      <c r="A178" s="41"/>
      <c r="B178" s="41"/>
      <c r="C178" s="42"/>
      <c r="D178" s="41"/>
      <c r="E178" s="44" t="str">
        <f>IFERROR(__xludf.DUMMYFUNCTION("REGEXEXTRACT(C178, """"""([^""""]+)"""""")"),"#N/A")</f>
        <v>#N/A</v>
      </c>
      <c r="F178" s="44"/>
    </row>
    <row r="179">
      <c r="A179" s="41"/>
      <c r="B179" s="41"/>
      <c r="C179" s="42"/>
      <c r="D179" s="41"/>
      <c r="E179" s="44" t="str">
        <f>IFERROR(__xludf.DUMMYFUNCTION("REGEXEXTRACT(C179, """"""([^""""]+)"""""")"),"#N/A")</f>
        <v>#N/A</v>
      </c>
      <c r="F179" s="44"/>
    </row>
    <row r="180">
      <c r="A180" s="41"/>
      <c r="B180" s="41"/>
      <c r="C180" s="42"/>
      <c r="D180" s="41"/>
      <c r="E180" s="44" t="str">
        <f>IFERROR(__xludf.DUMMYFUNCTION("REGEXEXTRACT(C180, """"""([^""""]+)"""""")"),"#N/A")</f>
        <v>#N/A</v>
      </c>
      <c r="F180" s="44"/>
    </row>
    <row r="181">
      <c r="A181" s="41"/>
      <c r="B181" s="41"/>
      <c r="C181" s="42"/>
      <c r="D181" s="41"/>
      <c r="E181" s="44" t="str">
        <f>IFERROR(__xludf.DUMMYFUNCTION("REGEXEXTRACT(C181, """"""([^""""]+)"""""")"),"#N/A")</f>
        <v>#N/A</v>
      </c>
      <c r="F181" s="44"/>
    </row>
    <row r="182">
      <c r="A182" s="41"/>
      <c r="B182" s="41"/>
      <c r="C182" s="42"/>
      <c r="D182" s="41"/>
      <c r="E182" s="44" t="str">
        <f>IFERROR(__xludf.DUMMYFUNCTION("REGEXEXTRACT(C182, """"""([^""""]+)"""""")"),"#N/A")</f>
        <v>#N/A</v>
      </c>
      <c r="F182" s="44"/>
    </row>
    <row r="183">
      <c r="A183" s="41"/>
      <c r="B183" s="41"/>
      <c r="C183" s="42"/>
      <c r="D183" s="41"/>
      <c r="E183" s="44" t="str">
        <f>IFERROR(__xludf.DUMMYFUNCTION("REGEXEXTRACT(C183, """"""([^""""]+)"""""")"),"#N/A")</f>
        <v>#N/A</v>
      </c>
      <c r="F183" s="44"/>
    </row>
    <row r="184">
      <c r="A184" s="41"/>
      <c r="B184" s="41"/>
      <c r="C184" s="42"/>
      <c r="D184" s="41"/>
      <c r="E184" s="44" t="str">
        <f>IFERROR(__xludf.DUMMYFUNCTION("REGEXEXTRACT(C184, """"""([^""""]+)"""""")"),"#N/A")</f>
        <v>#N/A</v>
      </c>
      <c r="F184" s="44"/>
    </row>
    <row r="185">
      <c r="A185" s="41"/>
      <c r="B185" s="41"/>
      <c r="C185" s="42"/>
      <c r="D185" s="41"/>
      <c r="E185" s="44" t="str">
        <f>IFERROR(__xludf.DUMMYFUNCTION("REGEXEXTRACT(C185, """"""([^""""]+)"""""")"),"#N/A")</f>
        <v>#N/A</v>
      </c>
      <c r="F185" s="44"/>
    </row>
    <row r="186">
      <c r="A186" s="41"/>
      <c r="B186" s="41"/>
      <c r="C186" s="42"/>
      <c r="D186" s="41"/>
      <c r="E186" s="44" t="str">
        <f>IFERROR(__xludf.DUMMYFUNCTION("REGEXEXTRACT(C186, """"""([^""""]+)"""""")"),"#N/A")</f>
        <v>#N/A</v>
      </c>
      <c r="F186" s="44"/>
    </row>
    <row r="187">
      <c r="A187" s="41"/>
      <c r="B187" s="41"/>
      <c r="C187" s="42"/>
      <c r="D187" s="41"/>
      <c r="E187" s="44" t="str">
        <f>IFERROR(__xludf.DUMMYFUNCTION("REGEXEXTRACT(C187, """"""([^""""]+)"""""")"),"#N/A")</f>
        <v>#N/A</v>
      </c>
      <c r="F187" s="44"/>
    </row>
    <row r="188">
      <c r="A188" s="41"/>
      <c r="B188" s="41"/>
      <c r="C188" s="42"/>
      <c r="D188" s="41"/>
      <c r="E188" s="44" t="str">
        <f>IFERROR(__xludf.DUMMYFUNCTION("REGEXEXTRACT(C188, """"""([^""""]+)"""""")"),"#N/A")</f>
        <v>#N/A</v>
      </c>
      <c r="F188" s="44"/>
    </row>
    <row r="189">
      <c r="A189" s="41"/>
      <c r="B189" s="41"/>
      <c r="C189" s="42"/>
      <c r="D189" s="41"/>
      <c r="E189" s="44" t="str">
        <f>IFERROR(__xludf.DUMMYFUNCTION("REGEXEXTRACT(C189, """"""([^""""]+)"""""")"),"#N/A")</f>
        <v>#N/A</v>
      </c>
      <c r="F189" s="44"/>
    </row>
    <row r="190">
      <c r="A190" s="41"/>
      <c r="B190" s="41"/>
      <c r="C190" s="42"/>
      <c r="D190" s="41"/>
      <c r="E190" s="44" t="str">
        <f>IFERROR(__xludf.DUMMYFUNCTION("REGEXEXTRACT(C190, """"""([^""""]+)"""""")"),"#N/A")</f>
        <v>#N/A</v>
      </c>
      <c r="F190" s="44"/>
    </row>
    <row r="191">
      <c r="A191" s="41"/>
      <c r="B191" s="41"/>
      <c r="C191" s="42"/>
      <c r="D191" s="41"/>
      <c r="E191" s="44" t="str">
        <f>IFERROR(__xludf.DUMMYFUNCTION("REGEXEXTRACT(C191, """"""([^""""]+)"""""")"),"#N/A")</f>
        <v>#N/A</v>
      </c>
      <c r="F191" s="44"/>
    </row>
    <row r="192">
      <c r="A192" s="41"/>
      <c r="B192" s="41"/>
      <c r="C192" s="42"/>
      <c r="D192" s="41"/>
      <c r="E192" s="44" t="str">
        <f>IFERROR(__xludf.DUMMYFUNCTION("REGEXEXTRACT(C192, """"""([^""""]+)"""""")"),"#N/A")</f>
        <v>#N/A</v>
      </c>
      <c r="F192" s="44"/>
    </row>
    <row r="193">
      <c r="A193" s="41"/>
      <c r="B193" s="41"/>
      <c r="C193" s="42"/>
      <c r="D193" s="41"/>
      <c r="E193" s="44" t="str">
        <f>IFERROR(__xludf.DUMMYFUNCTION("REGEXEXTRACT(C193, """"""([^""""]+)"""""")"),"#N/A")</f>
        <v>#N/A</v>
      </c>
      <c r="F193" s="44"/>
    </row>
    <row r="194">
      <c r="A194" s="41"/>
      <c r="B194" s="41"/>
      <c r="C194" s="42"/>
      <c r="D194" s="41"/>
      <c r="E194" s="44" t="str">
        <f>IFERROR(__xludf.DUMMYFUNCTION("REGEXEXTRACT(C194, """"""([^""""]+)"""""")"),"#N/A")</f>
        <v>#N/A</v>
      </c>
      <c r="F194" s="44"/>
    </row>
    <row r="195">
      <c r="A195" s="41"/>
      <c r="B195" s="41"/>
      <c r="C195" s="42"/>
      <c r="D195" s="41"/>
      <c r="E195" s="44" t="str">
        <f>IFERROR(__xludf.DUMMYFUNCTION("REGEXEXTRACT(C195, """"""([^""""]+)"""""")"),"#N/A")</f>
        <v>#N/A</v>
      </c>
      <c r="F195" s="44"/>
    </row>
    <row r="196">
      <c r="A196" s="41"/>
      <c r="B196" s="41"/>
      <c r="C196" s="42"/>
      <c r="D196" s="41"/>
      <c r="E196" s="44" t="str">
        <f>IFERROR(__xludf.DUMMYFUNCTION("REGEXEXTRACT(C196, """"""([^""""]+)"""""")"),"#N/A")</f>
        <v>#N/A</v>
      </c>
      <c r="F196" s="44"/>
    </row>
    <row r="197">
      <c r="A197" s="41"/>
      <c r="B197" s="41"/>
      <c r="C197" s="42"/>
      <c r="D197" s="41"/>
      <c r="E197" s="44" t="str">
        <f>IFERROR(__xludf.DUMMYFUNCTION("REGEXEXTRACT(C197, """"""([^""""]+)"""""")"),"#N/A")</f>
        <v>#N/A</v>
      </c>
      <c r="F197" s="44"/>
    </row>
    <row r="198">
      <c r="A198" s="41"/>
      <c r="B198" s="41"/>
      <c r="C198" s="42"/>
      <c r="D198" s="41"/>
      <c r="E198" s="44" t="str">
        <f>IFERROR(__xludf.DUMMYFUNCTION("REGEXEXTRACT(C198, """"""([^""""]+)"""""")"),"#N/A")</f>
        <v>#N/A</v>
      </c>
      <c r="F198" s="44"/>
    </row>
    <row r="199">
      <c r="A199" s="41"/>
      <c r="B199" s="41"/>
      <c r="C199" s="42"/>
      <c r="D199" s="41"/>
      <c r="E199" s="44" t="str">
        <f>IFERROR(__xludf.DUMMYFUNCTION("REGEXEXTRACT(C199, """"""([^""""]+)"""""")"),"#N/A")</f>
        <v>#N/A</v>
      </c>
      <c r="F199" s="44"/>
    </row>
    <row r="200">
      <c r="A200" s="41"/>
      <c r="B200" s="41"/>
      <c r="C200" s="42"/>
      <c r="D200" s="41"/>
      <c r="E200" s="44" t="str">
        <f>IFERROR(__xludf.DUMMYFUNCTION("REGEXEXTRACT(C200, """"""([^""""]+)"""""")"),"#N/A")</f>
        <v>#N/A</v>
      </c>
      <c r="F200" s="44"/>
    </row>
    <row r="201">
      <c r="A201" s="41"/>
      <c r="B201" s="41"/>
      <c r="C201" s="42"/>
      <c r="D201" s="41"/>
      <c r="E201" s="44" t="str">
        <f>IFERROR(__xludf.DUMMYFUNCTION("REGEXEXTRACT(C201, """"""([^""""]+)"""""")"),"#N/A")</f>
        <v>#N/A</v>
      </c>
      <c r="F201" s="44"/>
    </row>
    <row r="202">
      <c r="A202" s="41"/>
      <c r="B202" s="41"/>
      <c r="C202" s="42"/>
      <c r="D202" s="41"/>
      <c r="E202" s="44" t="str">
        <f>IFERROR(__xludf.DUMMYFUNCTION("REGEXEXTRACT(C202, """"""([^""""]+)"""""")"),"#N/A")</f>
        <v>#N/A</v>
      </c>
      <c r="F202" s="44"/>
    </row>
    <row r="203">
      <c r="A203" s="41"/>
      <c r="B203" s="41"/>
      <c r="C203" s="42"/>
      <c r="D203" s="41"/>
      <c r="E203" s="44" t="str">
        <f>IFERROR(__xludf.DUMMYFUNCTION("REGEXEXTRACT(C203, """"""([^""""]+)"""""")"),"#N/A")</f>
        <v>#N/A</v>
      </c>
      <c r="F203" s="44"/>
    </row>
    <row r="204">
      <c r="A204" s="41"/>
      <c r="B204" s="41"/>
      <c r="C204" s="42"/>
      <c r="D204" s="41"/>
      <c r="E204" s="44" t="str">
        <f>IFERROR(__xludf.DUMMYFUNCTION("REGEXEXTRACT(C204, """"""([^""""]+)"""""")"),"#N/A")</f>
        <v>#N/A</v>
      </c>
      <c r="F204" s="44"/>
    </row>
    <row r="205">
      <c r="A205" s="41"/>
      <c r="B205" s="41"/>
      <c r="C205" s="42"/>
      <c r="D205" s="41"/>
      <c r="E205" s="44" t="str">
        <f>IFERROR(__xludf.DUMMYFUNCTION("REGEXEXTRACT(C205, """"""([^""""]+)"""""")"),"#N/A")</f>
        <v>#N/A</v>
      </c>
      <c r="F205" s="44"/>
    </row>
    <row r="206">
      <c r="A206" s="41"/>
      <c r="B206" s="41"/>
      <c r="C206" s="42"/>
      <c r="D206" s="41"/>
      <c r="E206" s="44" t="str">
        <f>IFERROR(__xludf.DUMMYFUNCTION("REGEXEXTRACT(C206, """"""([^""""]+)"""""")"),"#N/A")</f>
        <v>#N/A</v>
      </c>
      <c r="F206" s="44"/>
    </row>
    <row r="207">
      <c r="A207" s="41"/>
      <c r="B207" s="41"/>
      <c r="C207" s="42"/>
      <c r="D207" s="41"/>
      <c r="E207" s="44" t="str">
        <f>IFERROR(__xludf.DUMMYFUNCTION("REGEXEXTRACT(C207, """"""([^""""]+)"""""")"),"#N/A")</f>
        <v>#N/A</v>
      </c>
      <c r="F207" s="44"/>
    </row>
    <row r="208">
      <c r="A208" s="41"/>
      <c r="B208" s="41"/>
      <c r="C208" s="42"/>
      <c r="D208" s="41"/>
      <c r="E208" s="44" t="str">
        <f>IFERROR(__xludf.DUMMYFUNCTION("REGEXEXTRACT(C208, """"""([^""""]+)"""""")"),"#N/A")</f>
        <v>#N/A</v>
      </c>
      <c r="F208" s="44"/>
    </row>
    <row r="209">
      <c r="A209" s="41"/>
      <c r="B209" s="41"/>
      <c r="C209" s="42"/>
      <c r="D209" s="41"/>
      <c r="E209" s="44" t="str">
        <f>IFERROR(__xludf.DUMMYFUNCTION("REGEXEXTRACT(C209, """"""([^""""]+)"""""")"),"#N/A")</f>
        <v>#N/A</v>
      </c>
      <c r="F209" s="44"/>
    </row>
    <row r="210">
      <c r="A210" s="41"/>
      <c r="B210" s="41"/>
      <c r="C210" s="42"/>
      <c r="D210" s="41"/>
      <c r="E210" s="44" t="str">
        <f>IFERROR(__xludf.DUMMYFUNCTION("REGEXEXTRACT(C210, """"""([^""""]+)"""""")"),"#N/A")</f>
        <v>#N/A</v>
      </c>
      <c r="F210" s="44"/>
    </row>
    <row r="211">
      <c r="A211" s="41"/>
      <c r="B211" s="41"/>
      <c r="C211" s="42"/>
      <c r="D211" s="41"/>
      <c r="E211" s="44" t="str">
        <f>IFERROR(__xludf.DUMMYFUNCTION("REGEXEXTRACT(C211, """"""([^""""]+)"""""")"),"#N/A")</f>
        <v>#N/A</v>
      </c>
      <c r="F211" s="44"/>
    </row>
    <row r="212">
      <c r="A212" s="41"/>
      <c r="B212" s="41"/>
      <c r="C212" s="42"/>
      <c r="D212" s="41"/>
      <c r="E212" s="44" t="str">
        <f>IFERROR(__xludf.DUMMYFUNCTION("REGEXEXTRACT(C212, """"""([^""""]+)"""""")"),"#N/A")</f>
        <v>#N/A</v>
      </c>
      <c r="F212" s="44"/>
    </row>
    <row r="213">
      <c r="A213" s="41"/>
      <c r="B213" s="41"/>
      <c r="C213" s="42"/>
      <c r="D213" s="41"/>
      <c r="E213" s="44" t="str">
        <f>IFERROR(__xludf.DUMMYFUNCTION("REGEXEXTRACT(C213, """"""([^""""]+)"""""")"),"#N/A")</f>
        <v>#N/A</v>
      </c>
      <c r="F213" s="44"/>
    </row>
    <row r="214">
      <c r="A214" s="41"/>
      <c r="B214" s="41"/>
      <c r="C214" s="42"/>
      <c r="D214" s="41"/>
      <c r="E214" s="44" t="str">
        <f>IFERROR(__xludf.DUMMYFUNCTION("REGEXEXTRACT(C214, """"""([^""""]+)"""""")"),"#N/A")</f>
        <v>#N/A</v>
      </c>
      <c r="F214" s="44"/>
    </row>
    <row r="215">
      <c r="A215" s="41"/>
      <c r="B215" s="41"/>
      <c r="C215" s="42"/>
      <c r="D215" s="41"/>
      <c r="E215" s="44" t="str">
        <f>IFERROR(__xludf.DUMMYFUNCTION("REGEXEXTRACT(C215, """"""([^""""]+)"""""")"),"#N/A")</f>
        <v>#N/A</v>
      </c>
      <c r="F215" s="44"/>
    </row>
    <row r="216">
      <c r="A216" s="41"/>
      <c r="B216" s="41"/>
      <c r="C216" s="42"/>
      <c r="D216" s="41"/>
      <c r="E216" s="44" t="str">
        <f>IFERROR(__xludf.DUMMYFUNCTION("REGEXEXTRACT(C216, """"""([^""""]+)"""""")"),"#N/A")</f>
        <v>#N/A</v>
      </c>
      <c r="F216" s="44"/>
    </row>
    <row r="217">
      <c r="A217" s="41"/>
      <c r="B217" s="41"/>
      <c r="C217" s="42"/>
      <c r="D217" s="41"/>
      <c r="E217" s="44" t="str">
        <f>IFERROR(__xludf.DUMMYFUNCTION("REGEXEXTRACT(C217, """"""([^""""]+)"""""")"),"#N/A")</f>
        <v>#N/A</v>
      </c>
      <c r="F217" s="44"/>
    </row>
    <row r="218">
      <c r="A218" s="41"/>
      <c r="B218" s="41"/>
      <c r="C218" s="42"/>
      <c r="D218" s="41"/>
      <c r="E218" s="44" t="str">
        <f>IFERROR(__xludf.DUMMYFUNCTION("REGEXEXTRACT(C218, """"""([^""""]+)"""""")"),"#N/A")</f>
        <v>#N/A</v>
      </c>
      <c r="F218" s="44"/>
    </row>
    <row r="219">
      <c r="A219" s="41"/>
      <c r="B219" s="41"/>
      <c r="C219" s="42"/>
      <c r="D219" s="41"/>
      <c r="E219" s="44" t="str">
        <f>IFERROR(__xludf.DUMMYFUNCTION("REGEXEXTRACT(C219, """"""([^""""]+)"""""")"),"#N/A")</f>
        <v>#N/A</v>
      </c>
      <c r="F219" s="44"/>
    </row>
    <row r="220">
      <c r="A220" s="41"/>
      <c r="B220" s="41"/>
      <c r="C220" s="42"/>
      <c r="D220" s="41"/>
      <c r="E220" s="44" t="str">
        <f>IFERROR(__xludf.DUMMYFUNCTION("REGEXEXTRACT(C220, """"""([^""""]+)"""""")"),"#N/A")</f>
        <v>#N/A</v>
      </c>
      <c r="F220" s="44"/>
    </row>
    <row r="221">
      <c r="A221" s="41"/>
      <c r="B221" s="41"/>
      <c r="C221" s="42"/>
      <c r="D221" s="41"/>
      <c r="E221" s="44" t="str">
        <f>IFERROR(__xludf.DUMMYFUNCTION("REGEXEXTRACT(C221, """"""([^""""]+)"""""")"),"#N/A")</f>
        <v>#N/A</v>
      </c>
      <c r="F221" s="44"/>
    </row>
    <row r="222">
      <c r="A222" s="41"/>
      <c r="B222" s="41"/>
      <c r="C222" s="42"/>
      <c r="D222" s="41"/>
      <c r="E222" s="44" t="str">
        <f>IFERROR(__xludf.DUMMYFUNCTION("REGEXEXTRACT(C222, """"""([^""""]+)"""""")"),"#N/A")</f>
        <v>#N/A</v>
      </c>
      <c r="F222" s="44"/>
    </row>
    <row r="223">
      <c r="A223" s="41"/>
      <c r="B223" s="41"/>
      <c r="C223" s="42"/>
      <c r="D223" s="41"/>
      <c r="E223" s="44" t="str">
        <f>IFERROR(__xludf.DUMMYFUNCTION("REGEXEXTRACT(C223, """"""([^""""]+)"""""")"),"#N/A")</f>
        <v>#N/A</v>
      </c>
      <c r="F223" s="44"/>
    </row>
    <row r="224">
      <c r="A224" s="41"/>
      <c r="B224" s="41"/>
      <c r="C224" s="42"/>
      <c r="D224" s="41"/>
      <c r="E224" s="44" t="str">
        <f>IFERROR(__xludf.DUMMYFUNCTION("REGEXEXTRACT(C224, """"""([^""""]+)"""""")"),"#N/A")</f>
        <v>#N/A</v>
      </c>
      <c r="F224" s="44"/>
    </row>
    <row r="225">
      <c r="A225" s="41"/>
      <c r="B225" s="41"/>
      <c r="C225" s="42"/>
      <c r="D225" s="41"/>
      <c r="E225" s="44" t="str">
        <f>IFERROR(__xludf.DUMMYFUNCTION("REGEXEXTRACT(C225, """"""([^""""]+)"""""")"),"#N/A")</f>
        <v>#N/A</v>
      </c>
      <c r="F225" s="44"/>
    </row>
    <row r="226">
      <c r="A226" s="41"/>
      <c r="B226" s="41"/>
      <c r="C226" s="42"/>
      <c r="D226" s="41"/>
      <c r="E226" s="44" t="str">
        <f>IFERROR(__xludf.DUMMYFUNCTION("REGEXEXTRACT(C226, """"""([^""""]+)"""""")"),"#N/A")</f>
        <v>#N/A</v>
      </c>
      <c r="F226" s="44"/>
    </row>
    <row r="227">
      <c r="A227" s="41"/>
      <c r="B227" s="41"/>
      <c r="C227" s="42"/>
      <c r="D227" s="41"/>
      <c r="E227" s="44" t="str">
        <f>IFERROR(__xludf.DUMMYFUNCTION("REGEXEXTRACT(C227, """"""([^""""]+)"""""")"),"#N/A")</f>
        <v>#N/A</v>
      </c>
      <c r="F227" s="44"/>
    </row>
    <row r="228">
      <c r="A228" s="41"/>
      <c r="B228" s="41"/>
      <c r="C228" s="42"/>
      <c r="D228" s="41"/>
      <c r="E228" s="44" t="str">
        <f>IFERROR(__xludf.DUMMYFUNCTION("REGEXEXTRACT(C228, """"""([^""""]+)"""""")"),"#N/A")</f>
        <v>#N/A</v>
      </c>
      <c r="F228" s="44"/>
    </row>
    <row r="229">
      <c r="A229" s="41"/>
      <c r="B229" s="41"/>
      <c r="C229" s="42"/>
      <c r="D229" s="41"/>
      <c r="E229" s="44" t="str">
        <f>IFERROR(__xludf.DUMMYFUNCTION("REGEXEXTRACT(C229, """"""([^""""]+)"""""")"),"#N/A")</f>
        <v>#N/A</v>
      </c>
      <c r="F229" s="44"/>
    </row>
    <row r="230">
      <c r="A230" s="41"/>
      <c r="B230" s="41"/>
      <c r="C230" s="42"/>
      <c r="D230" s="41"/>
      <c r="E230" s="44" t="str">
        <f>IFERROR(__xludf.DUMMYFUNCTION("REGEXEXTRACT(C230, """"""([^""""]+)"""""")"),"#N/A")</f>
        <v>#N/A</v>
      </c>
      <c r="F230" s="44"/>
    </row>
    <row r="231">
      <c r="A231" s="41"/>
      <c r="B231" s="41"/>
      <c r="C231" s="42"/>
      <c r="D231" s="41"/>
      <c r="E231" s="44" t="str">
        <f>IFERROR(__xludf.DUMMYFUNCTION("REGEXEXTRACT(C231, """"""([^""""]+)"""""")"),"#N/A")</f>
        <v>#N/A</v>
      </c>
      <c r="F231" s="44"/>
    </row>
    <row r="232">
      <c r="A232" s="41"/>
      <c r="B232" s="41"/>
      <c r="C232" s="42"/>
      <c r="D232" s="41"/>
      <c r="E232" s="44" t="str">
        <f>IFERROR(__xludf.DUMMYFUNCTION("REGEXEXTRACT(C232, """"""([^""""]+)"""""")"),"#N/A")</f>
        <v>#N/A</v>
      </c>
      <c r="F232" s="44"/>
    </row>
    <row r="233">
      <c r="A233" s="41"/>
      <c r="B233" s="41"/>
      <c r="C233" s="42"/>
      <c r="D233" s="41"/>
      <c r="E233" s="44" t="str">
        <f>IFERROR(__xludf.DUMMYFUNCTION("REGEXEXTRACT(C233, """"""([^""""]+)"""""")"),"#N/A")</f>
        <v>#N/A</v>
      </c>
      <c r="F233" s="44"/>
    </row>
    <row r="234">
      <c r="A234" s="41"/>
      <c r="B234" s="41"/>
      <c r="C234" s="42"/>
      <c r="D234" s="41"/>
      <c r="E234" s="44" t="str">
        <f>IFERROR(__xludf.DUMMYFUNCTION("REGEXEXTRACT(C234, """"""([^""""]+)"""""")"),"#N/A")</f>
        <v>#N/A</v>
      </c>
      <c r="F234" s="44"/>
    </row>
    <row r="235">
      <c r="A235" s="41"/>
      <c r="B235" s="41"/>
      <c r="C235" s="42"/>
      <c r="D235" s="41"/>
      <c r="E235" s="44" t="str">
        <f>IFERROR(__xludf.DUMMYFUNCTION("REGEXEXTRACT(C235, """"""([^""""]+)"""""")"),"#N/A")</f>
        <v>#N/A</v>
      </c>
      <c r="F235" s="44"/>
    </row>
    <row r="236">
      <c r="A236" s="41"/>
      <c r="B236" s="41"/>
      <c r="C236" s="42"/>
      <c r="D236" s="41"/>
      <c r="E236" s="44" t="str">
        <f>IFERROR(__xludf.DUMMYFUNCTION("REGEXEXTRACT(C236, """"""([^""""]+)"""""")"),"#N/A")</f>
        <v>#N/A</v>
      </c>
      <c r="F236" s="44"/>
    </row>
    <row r="237">
      <c r="A237" s="41"/>
      <c r="B237" s="41"/>
      <c r="C237" s="42"/>
      <c r="D237" s="41"/>
      <c r="E237" s="44" t="str">
        <f>IFERROR(__xludf.DUMMYFUNCTION("REGEXEXTRACT(C237, """"""([^""""]+)"""""")"),"#N/A")</f>
        <v>#N/A</v>
      </c>
      <c r="F237" s="44"/>
    </row>
    <row r="238">
      <c r="A238" s="41"/>
      <c r="B238" s="41"/>
      <c r="C238" s="42"/>
      <c r="D238" s="41"/>
      <c r="E238" s="44" t="str">
        <f>IFERROR(__xludf.DUMMYFUNCTION("REGEXEXTRACT(C238, """"""([^""""]+)"""""")"),"#N/A")</f>
        <v>#N/A</v>
      </c>
      <c r="F238" s="44"/>
    </row>
    <row r="239">
      <c r="A239" s="41"/>
      <c r="B239" s="41"/>
      <c r="C239" s="42"/>
      <c r="D239" s="41"/>
      <c r="E239" s="44" t="str">
        <f>IFERROR(__xludf.DUMMYFUNCTION("REGEXEXTRACT(C239, """"""([^""""]+)"""""")"),"#N/A")</f>
        <v>#N/A</v>
      </c>
      <c r="F239" s="44"/>
    </row>
    <row r="240">
      <c r="A240" s="41"/>
      <c r="B240" s="41"/>
      <c r="C240" s="42"/>
      <c r="D240" s="41"/>
      <c r="E240" s="44" t="str">
        <f>IFERROR(__xludf.DUMMYFUNCTION("REGEXEXTRACT(C240, """"""([^""""]+)"""""")"),"#N/A")</f>
        <v>#N/A</v>
      </c>
      <c r="F240" s="44"/>
    </row>
    <row r="241">
      <c r="A241" s="41"/>
      <c r="B241" s="41"/>
      <c r="C241" s="42"/>
      <c r="D241" s="41"/>
      <c r="E241" s="44" t="str">
        <f>IFERROR(__xludf.DUMMYFUNCTION("REGEXEXTRACT(C241, """"""([^""""]+)"""""")"),"#N/A")</f>
        <v>#N/A</v>
      </c>
      <c r="F241" s="44"/>
    </row>
    <row r="242">
      <c r="A242" s="41"/>
      <c r="B242" s="41"/>
      <c r="C242" s="42"/>
      <c r="D242" s="41"/>
      <c r="E242" s="44" t="str">
        <f>IFERROR(__xludf.DUMMYFUNCTION("REGEXEXTRACT(C242, """"""([^""""]+)"""""")"),"#N/A")</f>
        <v>#N/A</v>
      </c>
      <c r="F242" s="44"/>
    </row>
    <row r="243">
      <c r="A243" s="41"/>
      <c r="B243" s="41"/>
      <c r="C243" s="42"/>
      <c r="D243" s="41"/>
      <c r="E243" s="44" t="str">
        <f>IFERROR(__xludf.DUMMYFUNCTION("REGEXEXTRACT(C243, """"""([^""""]+)"""""")"),"#N/A")</f>
        <v>#N/A</v>
      </c>
      <c r="F243" s="44"/>
    </row>
    <row r="244">
      <c r="A244" s="41"/>
      <c r="B244" s="41"/>
      <c r="C244" s="42"/>
      <c r="D244" s="41"/>
      <c r="E244" s="44" t="str">
        <f>IFERROR(__xludf.DUMMYFUNCTION("REGEXEXTRACT(C244, """"""([^""""]+)"""""")"),"#N/A")</f>
        <v>#N/A</v>
      </c>
      <c r="F244" s="44"/>
    </row>
    <row r="245">
      <c r="A245" s="41"/>
      <c r="B245" s="41"/>
      <c r="C245" s="42"/>
      <c r="D245" s="41"/>
      <c r="E245" s="44" t="str">
        <f>IFERROR(__xludf.DUMMYFUNCTION("REGEXEXTRACT(C245, """"""([^""""]+)"""""")"),"#N/A")</f>
        <v>#N/A</v>
      </c>
      <c r="F245" s="44"/>
    </row>
    <row r="246">
      <c r="A246" s="41"/>
      <c r="B246" s="41"/>
      <c r="C246" s="42"/>
      <c r="D246" s="41"/>
      <c r="E246" s="44" t="str">
        <f>IFERROR(__xludf.DUMMYFUNCTION("REGEXEXTRACT(C246, """"""([^""""]+)"""""")"),"#N/A")</f>
        <v>#N/A</v>
      </c>
      <c r="F246" s="44"/>
    </row>
    <row r="247">
      <c r="A247" s="41"/>
      <c r="B247" s="41"/>
      <c r="C247" s="42"/>
      <c r="D247" s="41"/>
      <c r="E247" s="44" t="str">
        <f>IFERROR(__xludf.DUMMYFUNCTION("REGEXEXTRACT(C247, """"""([^""""]+)"""""")"),"#N/A")</f>
        <v>#N/A</v>
      </c>
      <c r="F247" s="44"/>
    </row>
    <row r="248">
      <c r="A248" s="41"/>
      <c r="B248" s="41"/>
      <c r="C248" s="42"/>
      <c r="D248" s="41"/>
      <c r="E248" s="44" t="str">
        <f>IFERROR(__xludf.DUMMYFUNCTION("REGEXEXTRACT(C248, """"""([^""""]+)"""""")"),"#N/A")</f>
        <v>#N/A</v>
      </c>
      <c r="F248" s="44"/>
    </row>
    <row r="249">
      <c r="A249" s="41"/>
      <c r="B249" s="41"/>
      <c r="C249" s="42"/>
      <c r="D249" s="41"/>
      <c r="E249" s="44" t="str">
        <f>IFERROR(__xludf.DUMMYFUNCTION("REGEXEXTRACT(C249, """"""([^""""]+)"""""")"),"#N/A")</f>
        <v>#N/A</v>
      </c>
      <c r="F249" s="44"/>
    </row>
    <row r="250">
      <c r="A250" s="41"/>
      <c r="B250" s="41"/>
      <c r="C250" s="42"/>
      <c r="D250" s="41"/>
      <c r="E250" s="44" t="str">
        <f>IFERROR(__xludf.DUMMYFUNCTION("REGEXEXTRACT(C250, """"""([^""""]+)"""""")"),"#N/A")</f>
        <v>#N/A</v>
      </c>
      <c r="F250" s="44"/>
    </row>
    <row r="251">
      <c r="A251" s="41"/>
      <c r="B251" s="41"/>
      <c r="C251" s="42"/>
      <c r="D251" s="41"/>
      <c r="E251" s="44" t="str">
        <f>IFERROR(__xludf.DUMMYFUNCTION("REGEXEXTRACT(C251, """"""([^""""]+)"""""")"),"#N/A")</f>
        <v>#N/A</v>
      </c>
      <c r="F251" s="44"/>
    </row>
    <row r="252">
      <c r="A252" s="41"/>
      <c r="B252" s="41"/>
      <c r="C252" s="42"/>
      <c r="D252" s="41"/>
      <c r="E252" s="44" t="str">
        <f>IFERROR(__xludf.DUMMYFUNCTION("REGEXEXTRACT(C252, """"""([^""""]+)"""""")"),"#N/A")</f>
        <v>#N/A</v>
      </c>
      <c r="F252" s="44"/>
    </row>
    <row r="253">
      <c r="A253" s="41"/>
      <c r="B253" s="41"/>
      <c r="C253" s="42"/>
      <c r="D253" s="41"/>
      <c r="E253" s="44" t="str">
        <f>IFERROR(__xludf.DUMMYFUNCTION("REGEXEXTRACT(C253, """"""([^""""]+)"""""")"),"#N/A")</f>
        <v>#N/A</v>
      </c>
      <c r="F253" s="44"/>
    </row>
    <row r="254">
      <c r="A254" s="41"/>
      <c r="B254" s="41"/>
      <c r="C254" s="42"/>
      <c r="D254" s="41"/>
      <c r="E254" s="44" t="str">
        <f>IFERROR(__xludf.DUMMYFUNCTION("REGEXEXTRACT(C254, """"""([^""""]+)"""""")"),"#N/A")</f>
        <v>#N/A</v>
      </c>
      <c r="F254" s="44"/>
    </row>
    <row r="255">
      <c r="A255" s="41"/>
      <c r="B255" s="41"/>
      <c r="C255" s="42"/>
      <c r="D255" s="41"/>
      <c r="E255" s="44" t="str">
        <f>IFERROR(__xludf.DUMMYFUNCTION("REGEXEXTRACT(C255, """"""([^""""]+)"""""")"),"#N/A")</f>
        <v>#N/A</v>
      </c>
      <c r="F255" s="44"/>
    </row>
    <row r="256">
      <c r="A256" s="41"/>
      <c r="B256" s="41"/>
      <c r="C256" s="42"/>
      <c r="D256" s="41"/>
      <c r="E256" s="44" t="str">
        <f>IFERROR(__xludf.DUMMYFUNCTION("REGEXEXTRACT(C256, """"""([^""""]+)"""""")"),"#N/A")</f>
        <v>#N/A</v>
      </c>
      <c r="F256" s="44"/>
    </row>
    <row r="257">
      <c r="A257" s="41"/>
      <c r="B257" s="41"/>
      <c r="C257" s="42"/>
      <c r="D257" s="41"/>
      <c r="E257" s="44" t="str">
        <f>IFERROR(__xludf.DUMMYFUNCTION("REGEXEXTRACT(C257, """"""([^""""]+)"""""")"),"#N/A")</f>
        <v>#N/A</v>
      </c>
      <c r="F257" s="44"/>
    </row>
    <row r="258">
      <c r="A258" s="41"/>
      <c r="B258" s="41"/>
      <c r="C258" s="42"/>
      <c r="D258" s="41"/>
      <c r="E258" s="44" t="str">
        <f>IFERROR(__xludf.DUMMYFUNCTION("REGEXEXTRACT(C258, """"""([^""""]+)"""""")"),"#N/A")</f>
        <v>#N/A</v>
      </c>
      <c r="F258" s="44"/>
    </row>
    <row r="259">
      <c r="A259" s="41"/>
      <c r="B259" s="41"/>
      <c r="C259" s="42"/>
      <c r="D259" s="41"/>
      <c r="E259" s="44" t="str">
        <f>IFERROR(__xludf.DUMMYFUNCTION("REGEXEXTRACT(C259, """"""([^""""]+)"""""")"),"#N/A")</f>
        <v>#N/A</v>
      </c>
      <c r="F259" s="44"/>
    </row>
    <row r="260">
      <c r="A260" s="41"/>
      <c r="B260" s="41"/>
      <c r="C260" s="42"/>
      <c r="D260" s="41"/>
      <c r="E260" s="44" t="str">
        <f>IFERROR(__xludf.DUMMYFUNCTION("REGEXEXTRACT(C260, """"""([^""""]+)"""""")"),"#N/A")</f>
        <v>#N/A</v>
      </c>
      <c r="F260" s="44"/>
    </row>
    <row r="261">
      <c r="A261" s="41"/>
      <c r="B261" s="41"/>
      <c r="C261" s="42"/>
      <c r="D261" s="41"/>
      <c r="E261" s="44" t="str">
        <f>IFERROR(__xludf.DUMMYFUNCTION("REGEXEXTRACT(C261, """"""([^""""]+)"""""")"),"#N/A")</f>
        <v>#N/A</v>
      </c>
      <c r="F261" s="44"/>
    </row>
    <row r="262">
      <c r="A262" s="41"/>
      <c r="B262" s="41"/>
      <c r="C262" s="42"/>
      <c r="D262" s="41"/>
      <c r="E262" s="44" t="str">
        <f>IFERROR(__xludf.DUMMYFUNCTION("REGEXEXTRACT(C262, """"""([^""""]+)"""""")"),"#N/A")</f>
        <v>#N/A</v>
      </c>
      <c r="F262" s="44"/>
    </row>
    <row r="263">
      <c r="A263" s="41"/>
      <c r="B263" s="41"/>
      <c r="C263" s="42"/>
      <c r="D263" s="41"/>
      <c r="E263" s="44" t="str">
        <f>IFERROR(__xludf.DUMMYFUNCTION("REGEXEXTRACT(C263, """"""([^""""]+)"""""")"),"#N/A")</f>
        <v>#N/A</v>
      </c>
      <c r="F263" s="44"/>
    </row>
    <row r="264">
      <c r="A264" s="41"/>
      <c r="B264" s="41"/>
      <c r="C264" s="42"/>
      <c r="D264" s="41"/>
      <c r="E264" s="44" t="str">
        <f>IFERROR(__xludf.DUMMYFUNCTION("REGEXEXTRACT(C264, """"""([^""""]+)"""""")"),"#N/A")</f>
        <v>#N/A</v>
      </c>
      <c r="F264" s="44"/>
    </row>
    <row r="265">
      <c r="A265" s="41"/>
      <c r="B265" s="41"/>
      <c r="C265" s="42"/>
      <c r="D265" s="41"/>
      <c r="E265" s="44" t="str">
        <f>IFERROR(__xludf.DUMMYFUNCTION("REGEXEXTRACT(C265, """"""([^""""]+)"""""")"),"#N/A")</f>
        <v>#N/A</v>
      </c>
      <c r="F265" s="44"/>
    </row>
    <row r="266">
      <c r="A266" s="41"/>
      <c r="B266" s="41"/>
      <c r="C266" s="42"/>
      <c r="D266" s="41"/>
      <c r="E266" s="44" t="str">
        <f>IFERROR(__xludf.DUMMYFUNCTION("REGEXEXTRACT(C266, """"""([^""""]+)"""""")"),"#N/A")</f>
        <v>#N/A</v>
      </c>
      <c r="F266" s="44"/>
    </row>
    <row r="267">
      <c r="A267" s="41"/>
      <c r="B267" s="41"/>
      <c r="C267" s="42"/>
      <c r="D267" s="41"/>
      <c r="E267" s="44" t="str">
        <f>IFERROR(__xludf.DUMMYFUNCTION("REGEXEXTRACT(C267, """"""([^""""]+)"""""")"),"#N/A")</f>
        <v>#N/A</v>
      </c>
      <c r="F267" s="44"/>
    </row>
    <row r="268">
      <c r="A268" s="41"/>
      <c r="B268" s="41"/>
      <c r="C268" s="42"/>
      <c r="D268" s="41"/>
      <c r="E268" s="44" t="str">
        <f>IFERROR(__xludf.DUMMYFUNCTION("REGEXEXTRACT(C268, """"""([^""""]+)"""""")"),"#N/A")</f>
        <v>#N/A</v>
      </c>
      <c r="F268" s="44"/>
    </row>
    <row r="269">
      <c r="A269" s="41"/>
      <c r="B269" s="41"/>
      <c r="C269" s="42"/>
      <c r="D269" s="41"/>
      <c r="E269" s="44" t="str">
        <f>IFERROR(__xludf.DUMMYFUNCTION("REGEXEXTRACT(C269, """"""([^""""]+)"""""")"),"#N/A")</f>
        <v>#N/A</v>
      </c>
      <c r="F269" s="44"/>
    </row>
    <row r="270">
      <c r="A270" s="41"/>
      <c r="B270" s="41"/>
      <c r="C270" s="42"/>
      <c r="D270" s="41"/>
      <c r="E270" s="44" t="str">
        <f>IFERROR(__xludf.DUMMYFUNCTION("REGEXEXTRACT(C270, """"""([^""""]+)"""""")"),"#N/A")</f>
        <v>#N/A</v>
      </c>
      <c r="F270" s="44"/>
    </row>
    <row r="271">
      <c r="A271" s="41"/>
      <c r="B271" s="41"/>
      <c r="C271" s="42"/>
      <c r="D271" s="41"/>
      <c r="E271" s="44" t="str">
        <f>IFERROR(__xludf.DUMMYFUNCTION("REGEXEXTRACT(C271, """"""([^""""]+)"""""")"),"#N/A")</f>
        <v>#N/A</v>
      </c>
      <c r="F271" s="44"/>
    </row>
    <row r="272">
      <c r="A272" s="41"/>
      <c r="B272" s="41"/>
      <c r="C272" s="42"/>
      <c r="D272" s="41"/>
      <c r="E272" s="44" t="str">
        <f>IFERROR(__xludf.DUMMYFUNCTION("REGEXEXTRACT(C272, """"""([^""""]+)"""""")"),"#N/A")</f>
        <v>#N/A</v>
      </c>
      <c r="F272" s="44"/>
    </row>
    <row r="273">
      <c r="A273" s="41"/>
      <c r="B273" s="41"/>
      <c r="C273" s="42"/>
      <c r="D273" s="41"/>
      <c r="E273" s="44" t="str">
        <f>IFERROR(__xludf.DUMMYFUNCTION("REGEXEXTRACT(C273, """"""([^""""]+)"""""")"),"#N/A")</f>
        <v>#N/A</v>
      </c>
      <c r="F273" s="44"/>
    </row>
    <row r="274">
      <c r="A274" s="41"/>
      <c r="B274" s="41"/>
      <c r="C274" s="42"/>
      <c r="D274" s="41"/>
      <c r="E274" s="44" t="str">
        <f>IFERROR(__xludf.DUMMYFUNCTION("REGEXEXTRACT(C274, """"""([^""""]+)"""""")"),"#N/A")</f>
        <v>#N/A</v>
      </c>
      <c r="F274" s="44"/>
    </row>
    <row r="275">
      <c r="A275" s="41"/>
      <c r="B275" s="41"/>
      <c r="C275" s="42"/>
      <c r="D275" s="41"/>
      <c r="E275" s="44" t="str">
        <f>IFERROR(__xludf.DUMMYFUNCTION("REGEXEXTRACT(C275, """"""([^""""]+)"""""")"),"#N/A")</f>
        <v>#N/A</v>
      </c>
      <c r="F275" s="44"/>
    </row>
    <row r="276">
      <c r="A276" s="41"/>
      <c r="B276" s="41"/>
      <c r="C276" s="42"/>
      <c r="D276" s="41"/>
      <c r="E276" s="44" t="str">
        <f>IFERROR(__xludf.DUMMYFUNCTION("REGEXEXTRACT(C276, """"""([^""""]+)"""""")"),"#N/A")</f>
        <v>#N/A</v>
      </c>
      <c r="F276" s="44"/>
    </row>
    <row r="277">
      <c r="A277" s="41"/>
      <c r="B277" s="41"/>
      <c r="C277" s="42"/>
      <c r="D277" s="41"/>
      <c r="E277" s="44" t="str">
        <f>IFERROR(__xludf.DUMMYFUNCTION("REGEXEXTRACT(C277, """"""([^""""]+)"""""")"),"#N/A")</f>
        <v>#N/A</v>
      </c>
      <c r="F277" s="44"/>
    </row>
    <row r="278">
      <c r="A278" s="41"/>
      <c r="B278" s="41"/>
      <c r="C278" s="42"/>
      <c r="D278" s="41"/>
      <c r="E278" s="44" t="str">
        <f>IFERROR(__xludf.DUMMYFUNCTION("REGEXEXTRACT(C278, """"""([^""""]+)"""""")"),"#N/A")</f>
        <v>#N/A</v>
      </c>
      <c r="F278" s="44"/>
    </row>
    <row r="279">
      <c r="A279" s="41"/>
      <c r="B279" s="41"/>
      <c r="C279" s="42"/>
      <c r="D279" s="41"/>
      <c r="E279" s="44" t="str">
        <f>IFERROR(__xludf.DUMMYFUNCTION("REGEXEXTRACT(C279, """"""([^""""]+)"""""")"),"#N/A")</f>
        <v>#N/A</v>
      </c>
      <c r="F279" s="44"/>
    </row>
    <row r="280">
      <c r="A280" s="41"/>
      <c r="B280" s="41"/>
      <c r="C280" s="42"/>
      <c r="D280" s="41"/>
      <c r="E280" s="44" t="str">
        <f>IFERROR(__xludf.DUMMYFUNCTION("REGEXEXTRACT(C280, """"""([^""""]+)"""""")"),"#N/A")</f>
        <v>#N/A</v>
      </c>
      <c r="F280" s="44"/>
    </row>
    <row r="281">
      <c r="A281" s="41"/>
      <c r="B281" s="41"/>
      <c r="C281" s="42"/>
      <c r="D281" s="41"/>
      <c r="E281" s="44" t="str">
        <f>IFERROR(__xludf.DUMMYFUNCTION("REGEXEXTRACT(C281, """"""([^""""]+)"""""")"),"#N/A")</f>
        <v>#N/A</v>
      </c>
      <c r="F281" s="44"/>
    </row>
    <row r="282">
      <c r="A282" s="41"/>
      <c r="B282" s="41"/>
      <c r="C282" s="42"/>
      <c r="D282" s="41"/>
      <c r="E282" s="44" t="str">
        <f>IFERROR(__xludf.DUMMYFUNCTION("REGEXEXTRACT(C282, """"""([^""""]+)"""""")"),"#N/A")</f>
        <v>#N/A</v>
      </c>
      <c r="F282" s="44"/>
    </row>
    <row r="283">
      <c r="A283" s="41"/>
      <c r="B283" s="41"/>
      <c r="C283" s="42"/>
      <c r="D283" s="41"/>
      <c r="E283" s="44" t="str">
        <f>IFERROR(__xludf.DUMMYFUNCTION("REGEXEXTRACT(C283, """"""([^""""]+)"""""")"),"#N/A")</f>
        <v>#N/A</v>
      </c>
      <c r="F283" s="44"/>
    </row>
    <row r="284">
      <c r="A284" s="41"/>
      <c r="B284" s="41"/>
      <c r="C284" s="42"/>
      <c r="D284" s="41"/>
      <c r="E284" s="44" t="str">
        <f>IFERROR(__xludf.DUMMYFUNCTION("REGEXEXTRACT(C284, """"""([^""""]+)"""""")"),"#N/A")</f>
        <v>#N/A</v>
      </c>
      <c r="F284" s="44"/>
    </row>
    <row r="285">
      <c r="A285" s="41"/>
      <c r="B285" s="41"/>
      <c r="C285" s="42"/>
      <c r="D285" s="41"/>
      <c r="E285" s="44" t="str">
        <f>IFERROR(__xludf.DUMMYFUNCTION("REGEXEXTRACT(C285, """"""([^""""]+)"""""")"),"#N/A")</f>
        <v>#N/A</v>
      </c>
      <c r="F285" s="44"/>
    </row>
    <row r="286">
      <c r="A286" s="41"/>
      <c r="B286" s="41"/>
      <c r="C286" s="42"/>
      <c r="D286" s="41"/>
      <c r="E286" s="44" t="str">
        <f>IFERROR(__xludf.DUMMYFUNCTION("REGEXEXTRACT(C286, """"""([^""""]+)"""""")"),"#N/A")</f>
        <v>#N/A</v>
      </c>
      <c r="F286" s="44"/>
    </row>
    <row r="287">
      <c r="A287" s="41"/>
      <c r="B287" s="41"/>
      <c r="C287" s="42"/>
      <c r="D287" s="41"/>
      <c r="E287" s="44" t="str">
        <f>IFERROR(__xludf.DUMMYFUNCTION("REGEXEXTRACT(C287, """"""([^""""]+)"""""")"),"#N/A")</f>
        <v>#N/A</v>
      </c>
      <c r="F287" s="44"/>
    </row>
    <row r="288">
      <c r="A288" s="41"/>
      <c r="B288" s="41"/>
      <c r="C288" s="42"/>
      <c r="D288" s="41"/>
      <c r="E288" s="44" t="str">
        <f>IFERROR(__xludf.DUMMYFUNCTION("REGEXEXTRACT(C288, """"""([^""""]+)"""""")"),"#N/A")</f>
        <v>#N/A</v>
      </c>
      <c r="F288" s="44"/>
    </row>
    <row r="289">
      <c r="A289" s="41"/>
      <c r="B289" s="41"/>
      <c r="C289" s="42"/>
      <c r="D289" s="41"/>
      <c r="E289" s="44" t="str">
        <f>IFERROR(__xludf.DUMMYFUNCTION("REGEXEXTRACT(C289, """"""([^""""]+)"""""")"),"#N/A")</f>
        <v>#N/A</v>
      </c>
      <c r="F289" s="44"/>
    </row>
    <row r="290">
      <c r="A290" s="41"/>
      <c r="B290" s="41"/>
      <c r="C290" s="42"/>
      <c r="D290" s="41"/>
      <c r="E290" s="44" t="str">
        <f>IFERROR(__xludf.DUMMYFUNCTION("REGEXEXTRACT(C290, """"""([^""""]+)"""""")"),"#N/A")</f>
        <v>#N/A</v>
      </c>
      <c r="F290" s="44"/>
    </row>
    <row r="291">
      <c r="A291" s="41"/>
      <c r="B291" s="41"/>
      <c r="C291" s="42"/>
      <c r="D291" s="41"/>
      <c r="E291" s="44" t="str">
        <f>IFERROR(__xludf.DUMMYFUNCTION("REGEXEXTRACT(C291, """"""([^""""]+)"""""")"),"#N/A")</f>
        <v>#N/A</v>
      </c>
      <c r="F291" s="44"/>
    </row>
    <row r="292">
      <c r="A292" s="41"/>
      <c r="B292" s="41"/>
      <c r="C292" s="42"/>
      <c r="D292" s="41"/>
      <c r="E292" s="44" t="str">
        <f>IFERROR(__xludf.DUMMYFUNCTION("REGEXEXTRACT(C292, """"""([^""""]+)"""""")"),"#N/A")</f>
        <v>#N/A</v>
      </c>
      <c r="F292" s="44"/>
    </row>
    <row r="293">
      <c r="A293" s="41"/>
      <c r="B293" s="41"/>
      <c r="C293" s="42"/>
      <c r="D293" s="41"/>
      <c r="E293" s="44" t="str">
        <f>IFERROR(__xludf.DUMMYFUNCTION("REGEXEXTRACT(C293, """"""([^""""]+)"""""")"),"#N/A")</f>
        <v>#N/A</v>
      </c>
      <c r="F293" s="44"/>
    </row>
    <row r="294">
      <c r="A294" s="41"/>
      <c r="B294" s="41"/>
      <c r="C294" s="42"/>
      <c r="D294" s="41"/>
      <c r="E294" s="44" t="str">
        <f>IFERROR(__xludf.DUMMYFUNCTION("REGEXEXTRACT(C294, """"""([^""""]+)"""""")"),"#N/A")</f>
        <v>#N/A</v>
      </c>
      <c r="F294" s="44"/>
    </row>
    <row r="295">
      <c r="A295" s="41"/>
      <c r="B295" s="41"/>
      <c r="C295" s="42"/>
      <c r="D295" s="41"/>
      <c r="E295" s="44" t="str">
        <f>IFERROR(__xludf.DUMMYFUNCTION("REGEXEXTRACT(C295, """"""([^""""]+)"""""")"),"#N/A")</f>
        <v>#N/A</v>
      </c>
      <c r="F295" s="44"/>
    </row>
    <row r="296">
      <c r="A296" s="41"/>
      <c r="B296" s="41"/>
      <c r="C296" s="42"/>
      <c r="D296" s="41"/>
      <c r="E296" s="44" t="str">
        <f>IFERROR(__xludf.DUMMYFUNCTION("REGEXEXTRACT(C296, """"""([^""""]+)"""""")"),"#N/A")</f>
        <v>#N/A</v>
      </c>
      <c r="F296" s="44"/>
    </row>
    <row r="297">
      <c r="A297" s="41"/>
      <c r="B297" s="41"/>
      <c r="C297" s="42"/>
      <c r="D297" s="41"/>
      <c r="E297" s="44" t="str">
        <f>IFERROR(__xludf.DUMMYFUNCTION("REGEXEXTRACT(C297, """"""([^""""]+)"""""")"),"#N/A")</f>
        <v>#N/A</v>
      </c>
      <c r="F297" s="44"/>
    </row>
    <row r="298">
      <c r="A298" s="41"/>
      <c r="B298" s="41"/>
      <c r="C298" s="42"/>
      <c r="D298" s="41"/>
      <c r="E298" s="44" t="str">
        <f>IFERROR(__xludf.DUMMYFUNCTION("REGEXEXTRACT(C298, """"""([^""""]+)"""""")"),"#N/A")</f>
        <v>#N/A</v>
      </c>
      <c r="F298" s="44"/>
    </row>
    <row r="299">
      <c r="A299" s="41"/>
      <c r="B299" s="41"/>
      <c r="C299" s="42"/>
      <c r="D299" s="41"/>
      <c r="E299" s="44" t="str">
        <f>IFERROR(__xludf.DUMMYFUNCTION("REGEXEXTRACT(C299, """"""([^""""]+)"""""")"),"#N/A")</f>
        <v>#N/A</v>
      </c>
      <c r="F299" s="44"/>
    </row>
    <row r="300">
      <c r="A300" s="41"/>
      <c r="B300" s="41"/>
      <c r="C300" s="42"/>
      <c r="D300" s="41"/>
      <c r="E300" s="44" t="str">
        <f>IFERROR(__xludf.DUMMYFUNCTION("REGEXEXTRACT(C300, """"""([^""""]+)"""""")"),"#N/A")</f>
        <v>#N/A</v>
      </c>
      <c r="F300" s="44"/>
    </row>
    <row r="301">
      <c r="A301" s="41"/>
      <c r="B301" s="41"/>
      <c r="C301" s="42"/>
      <c r="D301" s="41"/>
      <c r="E301" s="44" t="str">
        <f>IFERROR(__xludf.DUMMYFUNCTION("REGEXEXTRACT(C301, """"""([^""""]+)"""""")"),"#N/A")</f>
        <v>#N/A</v>
      </c>
      <c r="F301" s="44"/>
    </row>
    <row r="302">
      <c r="A302" s="41"/>
      <c r="B302" s="41"/>
      <c r="C302" s="42"/>
      <c r="D302" s="41"/>
      <c r="E302" s="44" t="str">
        <f>IFERROR(__xludf.DUMMYFUNCTION("REGEXEXTRACT(C302, """"""([^""""]+)"""""")"),"#N/A")</f>
        <v>#N/A</v>
      </c>
      <c r="F302" s="44"/>
    </row>
    <row r="303">
      <c r="A303" s="41"/>
      <c r="B303" s="41"/>
      <c r="C303" s="42"/>
      <c r="D303" s="41"/>
      <c r="E303" s="44" t="str">
        <f>IFERROR(__xludf.DUMMYFUNCTION("REGEXEXTRACT(C303, """"""([^""""]+)"""""")"),"#N/A")</f>
        <v>#N/A</v>
      </c>
      <c r="F303" s="44"/>
    </row>
    <row r="304">
      <c r="A304" s="41"/>
      <c r="B304" s="41"/>
      <c r="C304" s="42"/>
      <c r="D304" s="41"/>
      <c r="E304" s="44" t="str">
        <f>IFERROR(__xludf.DUMMYFUNCTION("REGEXEXTRACT(C304, """"""([^""""]+)"""""")"),"#N/A")</f>
        <v>#N/A</v>
      </c>
      <c r="F304" s="44"/>
    </row>
    <row r="305">
      <c r="A305" s="41"/>
      <c r="B305" s="41"/>
      <c r="C305" s="42"/>
      <c r="D305" s="41"/>
      <c r="E305" s="44" t="str">
        <f>IFERROR(__xludf.DUMMYFUNCTION("REGEXEXTRACT(C305, """"""([^""""]+)"""""")"),"#N/A")</f>
        <v>#N/A</v>
      </c>
      <c r="F305" s="44"/>
    </row>
    <row r="306">
      <c r="A306" s="41"/>
      <c r="B306" s="41"/>
      <c r="C306" s="42"/>
      <c r="D306" s="41"/>
      <c r="E306" s="44" t="str">
        <f>IFERROR(__xludf.DUMMYFUNCTION("REGEXEXTRACT(C306, """"""([^""""]+)"""""")"),"#N/A")</f>
        <v>#N/A</v>
      </c>
      <c r="F306" s="44"/>
    </row>
    <row r="307">
      <c r="A307" s="41"/>
      <c r="B307" s="41"/>
      <c r="C307" s="42"/>
      <c r="D307" s="41"/>
      <c r="E307" s="44" t="str">
        <f>IFERROR(__xludf.DUMMYFUNCTION("REGEXEXTRACT(C307, """"""([^""""]+)"""""")"),"#N/A")</f>
        <v>#N/A</v>
      </c>
      <c r="F307" s="44"/>
    </row>
    <row r="308">
      <c r="A308" s="41"/>
      <c r="B308" s="41"/>
      <c r="C308" s="42"/>
      <c r="D308" s="41"/>
      <c r="E308" s="44" t="str">
        <f>IFERROR(__xludf.DUMMYFUNCTION("REGEXEXTRACT(C308, """"""([^""""]+)"""""")"),"#N/A")</f>
        <v>#N/A</v>
      </c>
      <c r="F308" s="44"/>
    </row>
    <row r="309">
      <c r="A309" s="41"/>
      <c r="B309" s="41"/>
      <c r="C309" s="42"/>
      <c r="D309" s="41"/>
      <c r="E309" s="44" t="str">
        <f>IFERROR(__xludf.DUMMYFUNCTION("REGEXEXTRACT(C309, """"""([^""""]+)"""""")"),"#N/A")</f>
        <v>#N/A</v>
      </c>
      <c r="F309" s="44"/>
    </row>
    <row r="310">
      <c r="A310" s="41"/>
      <c r="B310" s="41"/>
      <c r="C310" s="42"/>
      <c r="D310" s="41"/>
      <c r="E310" s="44" t="str">
        <f>IFERROR(__xludf.DUMMYFUNCTION("REGEXEXTRACT(C310, """"""([^""""]+)"""""")"),"#N/A")</f>
        <v>#N/A</v>
      </c>
      <c r="F310" s="44"/>
    </row>
    <row r="311">
      <c r="A311" s="41"/>
      <c r="B311" s="41"/>
      <c r="C311" s="42"/>
      <c r="D311" s="41"/>
      <c r="E311" s="44" t="str">
        <f>IFERROR(__xludf.DUMMYFUNCTION("REGEXEXTRACT(C311, """"""([^""""]+)"""""")"),"#N/A")</f>
        <v>#N/A</v>
      </c>
      <c r="F311" s="44"/>
    </row>
    <row r="312">
      <c r="A312" s="41"/>
      <c r="B312" s="41"/>
      <c r="C312" s="42"/>
      <c r="D312" s="41"/>
      <c r="E312" s="44" t="str">
        <f>IFERROR(__xludf.DUMMYFUNCTION("REGEXEXTRACT(C312, """"""([^""""]+)"""""")"),"#N/A")</f>
        <v>#N/A</v>
      </c>
      <c r="F312" s="44"/>
    </row>
    <row r="313">
      <c r="A313" s="41"/>
      <c r="B313" s="41"/>
      <c r="C313" s="42"/>
      <c r="D313" s="41"/>
      <c r="E313" s="44" t="str">
        <f>IFERROR(__xludf.DUMMYFUNCTION("REGEXEXTRACT(C313, """"""([^""""]+)"""""")"),"#N/A")</f>
        <v>#N/A</v>
      </c>
      <c r="F313" s="44"/>
    </row>
    <row r="314">
      <c r="A314" s="41"/>
      <c r="B314" s="41"/>
      <c r="C314" s="42"/>
      <c r="D314" s="41"/>
      <c r="E314" s="44" t="str">
        <f>IFERROR(__xludf.DUMMYFUNCTION("REGEXEXTRACT(C314, """"""([^""""]+)"""""")"),"#N/A")</f>
        <v>#N/A</v>
      </c>
      <c r="F314" s="44"/>
    </row>
    <row r="315">
      <c r="A315" s="41"/>
      <c r="B315" s="41"/>
      <c r="C315" s="42"/>
      <c r="D315" s="41"/>
      <c r="E315" s="44" t="str">
        <f>IFERROR(__xludf.DUMMYFUNCTION("REGEXEXTRACT(C315, """"""([^""""]+)"""""")"),"#N/A")</f>
        <v>#N/A</v>
      </c>
      <c r="F315" s="44"/>
    </row>
    <row r="316">
      <c r="A316" s="41"/>
      <c r="B316" s="41"/>
      <c r="C316" s="42"/>
      <c r="D316" s="41"/>
      <c r="E316" s="44" t="str">
        <f>IFERROR(__xludf.DUMMYFUNCTION("REGEXEXTRACT(C316, """"""([^""""]+)"""""")"),"#N/A")</f>
        <v>#N/A</v>
      </c>
      <c r="F316" s="44"/>
    </row>
    <row r="317">
      <c r="A317" s="41"/>
      <c r="B317" s="41"/>
      <c r="C317" s="42"/>
      <c r="D317" s="41"/>
      <c r="E317" s="44" t="str">
        <f>IFERROR(__xludf.DUMMYFUNCTION("REGEXEXTRACT(C317, """"""([^""""]+)"""""")"),"#N/A")</f>
        <v>#N/A</v>
      </c>
      <c r="F317" s="44"/>
    </row>
    <row r="318">
      <c r="A318" s="41"/>
      <c r="B318" s="41"/>
      <c r="C318" s="42"/>
      <c r="D318" s="41"/>
      <c r="E318" s="44" t="str">
        <f>IFERROR(__xludf.DUMMYFUNCTION("REGEXEXTRACT(C318, """"""([^""""]+)"""""")"),"#N/A")</f>
        <v>#N/A</v>
      </c>
      <c r="F318" s="44"/>
    </row>
    <row r="319">
      <c r="A319" s="41"/>
      <c r="B319" s="41"/>
      <c r="C319" s="42"/>
      <c r="D319" s="41"/>
      <c r="E319" s="44" t="str">
        <f>IFERROR(__xludf.DUMMYFUNCTION("REGEXEXTRACT(C319, """"""([^""""]+)"""""")"),"#N/A")</f>
        <v>#N/A</v>
      </c>
      <c r="F319" s="44"/>
    </row>
    <row r="320">
      <c r="A320" s="41"/>
      <c r="B320" s="41"/>
      <c r="C320" s="42"/>
      <c r="D320" s="41"/>
      <c r="E320" s="44" t="str">
        <f>IFERROR(__xludf.DUMMYFUNCTION("REGEXEXTRACT(C320, """"""([^""""]+)"""""")"),"#N/A")</f>
        <v>#N/A</v>
      </c>
      <c r="F320" s="44"/>
    </row>
    <row r="321">
      <c r="A321" s="41"/>
      <c r="B321" s="41"/>
      <c r="C321" s="42"/>
      <c r="D321" s="41"/>
      <c r="E321" s="44" t="str">
        <f>IFERROR(__xludf.DUMMYFUNCTION("REGEXEXTRACT(C321, """"""([^""""]+)"""""")"),"#N/A")</f>
        <v>#N/A</v>
      </c>
      <c r="F321" s="44"/>
    </row>
    <row r="322">
      <c r="A322" s="41"/>
      <c r="B322" s="41"/>
      <c r="C322" s="42"/>
      <c r="D322" s="41"/>
      <c r="E322" s="44" t="str">
        <f>IFERROR(__xludf.DUMMYFUNCTION("REGEXEXTRACT(C322, """"""([^""""]+)"""""")"),"#N/A")</f>
        <v>#N/A</v>
      </c>
      <c r="F322" s="44"/>
    </row>
    <row r="323">
      <c r="A323" s="41"/>
      <c r="B323" s="41"/>
      <c r="C323" s="42"/>
      <c r="D323" s="41"/>
      <c r="E323" s="44" t="str">
        <f>IFERROR(__xludf.DUMMYFUNCTION("REGEXEXTRACT(C323, """"""([^""""]+)"""""")"),"#N/A")</f>
        <v>#N/A</v>
      </c>
      <c r="F323" s="44"/>
    </row>
    <row r="324">
      <c r="A324" s="41"/>
      <c r="B324" s="41"/>
      <c r="C324" s="42"/>
      <c r="D324" s="41"/>
      <c r="E324" s="44" t="str">
        <f>IFERROR(__xludf.DUMMYFUNCTION("REGEXEXTRACT(C324, """"""([^""""]+)"""""")"),"#N/A")</f>
        <v>#N/A</v>
      </c>
      <c r="F324" s="44"/>
    </row>
    <row r="325">
      <c r="A325" s="41"/>
      <c r="B325" s="41"/>
      <c r="C325" s="42"/>
      <c r="D325" s="41"/>
      <c r="E325" s="44" t="str">
        <f>IFERROR(__xludf.DUMMYFUNCTION("REGEXEXTRACT(C325, """"""([^""""]+)"""""")"),"#N/A")</f>
        <v>#N/A</v>
      </c>
      <c r="F325" s="44"/>
    </row>
    <row r="326">
      <c r="A326" s="41"/>
      <c r="B326" s="41"/>
      <c r="C326" s="42"/>
      <c r="D326" s="41"/>
      <c r="E326" s="44" t="str">
        <f>IFERROR(__xludf.DUMMYFUNCTION("REGEXEXTRACT(C326, """"""([^""""]+)"""""")"),"#N/A")</f>
        <v>#N/A</v>
      </c>
      <c r="F326" s="44"/>
    </row>
    <row r="327">
      <c r="A327" s="41"/>
      <c r="B327" s="41"/>
      <c r="C327" s="42"/>
      <c r="D327" s="41"/>
      <c r="E327" s="44" t="str">
        <f>IFERROR(__xludf.DUMMYFUNCTION("REGEXEXTRACT(C327, """"""([^""""]+)"""""")"),"#N/A")</f>
        <v>#N/A</v>
      </c>
      <c r="F327" s="44"/>
    </row>
    <row r="328">
      <c r="A328" s="41"/>
      <c r="B328" s="41"/>
      <c r="C328" s="42"/>
      <c r="D328" s="41"/>
      <c r="E328" s="44" t="str">
        <f>IFERROR(__xludf.DUMMYFUNCTION("REGEXEXTRACT(C328, """"""([^""""]+)"""""")"),"#N/A")</f>
        <v>#N/A</v>
      </c>
      <c r="F328" s="44"/>
    </row>
    <row r="329">
      <c r="A329" s="41"/>
      <c r="B329" s="41"/>
      <c r="C329" s="42"/>
      <c r="D329" s="41"/>
      <c r="E329" s="44" t="str">
        <f>IFERROR(__xludf.DUMMYFUNCTION("REGEXEXTRACT(C329, """"""([^""""]+)"""""")"),"#N/A")</f>
        <v>#N/A</v>
      </c>
      <c r="F329" s="44"/>
    </row>
    <row r="330">
      <c r="A330" s="41"/>
      <c r="B330" s="41"/>
      <c r="C330" s="42"/>
      <c r="D330" s="41"/>
      <c r="E330" s="44" t="str">
        <f>IFERROR(__xludf.DUMMYFUNCTION("REGEXEXTRACT(C330, """"""([^""""]+)"""""")"),"#N/A")</f>
        <v>#N/A</v>
      </c>
      <c r="F330" s="44"/>
    </row>
    <row r="331">
      <c r="A331" s="41"/>
      <c r="B331" s="41"/>
      <c r="C331" s="42"/>
      <c r="D331" s="41"/>
      <c r="E331" s="44" t="str">
        <f>IFERROR(__xludf.DUMMYFUNCTION("REGEXEXTRACT(C331, """"""([^""""]+)"""""")"),"#N/A")</f>
        <v>#N/A</v>
      </c>
      <c r="F331" s="44"/>
    </row>
    <row r="332">
      <c r="A332" s="41"/>
      <c r="B332" s="41"/>
      <c r="C332" s="42"/>
      <c r="D332" s="41"/>
      <c r="E332" s="44" t="str">
        <f>IFERROR(__xludf.DUMMYFUNCTION("REGEXEXTRACT(C332, """"""([^""""]+)"""""")"),"#N/A")</f>
        <v>#N/A</v>
      </c>
      <c r="F332" s="44"/>
    </row>
    <row r="333">
      <c r="A333" s="41"/>
      <c r="B333" s="41"/>
      <c r="C333" s="42"/>
      <c r="D333" s="41"/>
      <c r="E333" s="44" t="str">
        <f>IFERROR(__xludf.DUMMYFUNCTION("REGEXEXTRACT(C333, """"""([^""""]+)"""""")"),"#N/A")</f>
        <v>#N/A</v>
      </c>
      <c r="F333" s="44"/>
    </row>
    <row r="334">
      <c r="A334" s="41"/>
      <c r="B334" s="41"/>
      <c r="C334" s="42"/>
      <c r="D334" s="41"/>
      <c r="E334" s="44" t="str">
        <f>IFERROR(__xludf.DUMMYFUNCTION("REGEXEXTRACT(C334, """"""([^""""]+)"""""")"),"#N/A")</f>
        <v>#N/A</v>
      </c>
      <c r="F334" s="44"/>
    </row>
    <row r="335">
      <c r="A335" s="41"/>
      <c r="B335" s="41"/>
      <c r="C335" s="42"/>
      <c r="D335" s="41"/>
      <c r="E335" s="44" t="str">
        <f>IFERROR(__xludf.DUMMYFUNCTION("REGEXEXTRACT(C335, """"""([^""""]+)"""""")"),"#N/A")</f>
        <v>#N/A</v>
      </c>
      <c r="F335" s="44"/>
    </row>
    <row r="336">
      <c r="A336" s="41"/>
      <c r="B336" s="41"/>
      <c r="C336" s="42"/>
      <c r="D336" s="41"/>
      <c r="E336" s="44" t="str">
        <f>IFERROR(__xludf.DUMMYFUNCTION("REGEXEXTRACT(C336, """"""([^""""]+)"""""")"),"#N/A")</f>
        <v>#N/A</v>
      </c>
      <c r="F336" s="44"/>
    </row>
    <row r="337">
      <c r="A337" s="41"/>
      <c r="B337" s="41"/>
      <c r="C337" s="42"/>
      <c r="D337" s="41"/>
      <c r="E337" s="44" t="str">
        <f>IFERROR(__xludf.DUMMYFUNCTION("REGEXEXTRACT(C337, """"""([^""""]+)"""""")"),"#N/A")</f>
        <v>#N/A</v>
      </c>
      <c r="F337" s="44"/>
    </row>
    <row r="338">
      <c r="A338" s="41"/>
      <c r="B338" s="41"/>
      <c r="C338" s="42"/>
      <c r="D338" s="41"/>
      <c r="E338" s="44" t="str">
        <f>IFERROR(__xludf.DUMMYFUNCTION("REGEXEXTRACT(C338, """"""([^""""]+)"""""")"),"#N/A")</f>
        <v>#N/A</v>
      </c>
      <c r="F338" s="44"/>
    </row>
    <row r="339">
      <c r="A339" s="41"/>
      <c r="B339" s="41"/>
      <c r="C339" s="42"/>
      <c r="D339" s="41"/>
      <c r="E339" s="44" t="str">
        <f>IFERROR(__xludf.DUMMYFUNCTION("REGEXEXTRACT(C339, """"""([^""""]+)"""""")"),"#N/A")</f>
        <v>#N/A</v>
      </c>
      <c r="F339" s="44"/>
    </row>
    <row r="340">
      <c r="A340" s="41"/>
      <c r="B340" s="41"/>
      <c r="C340" s="42"/>
      <c r="D340" s="41"/>
      <c r="E340" s="44" t="str">
        <f>IFERROR(__xludf.DUMMYFUNCTION("REGEXEXTRACT(C340, """"""([^""""]+)"""""")"),"#N/A")</f>
        <v>#N/A</v>
      </c>
      <c r="F340" s="44"/>
    </row>
    <row r="341">
      <c r="A341" s="41"/>
      <c r="B341" s="41"/>
      <c r="C341" s="42"/>
      <c r="D341" s="41"/>
      <c r="E341" s="44" t="str">
        <f>IFERROR(__xludf.DUMMYFUNCTION("REGEXEXTRACT(C341, """"""([^""""]+)"""""")"),"#N/A")</f>
        <v>#N/A</v>
      </c>
      <c r="F341" s="44"/>
    </row>
    <row r="342">
      <c r="A342" s="41"/>
      <c r="B342" s="41"/>
      <c r="C342" s="42"/>
      <c r="D342" s="41"/>
      <c r="E342" s="44" t="str">
        <f>IFERROR(__xludf.DUMMYFUNCTION("REGEXEXTRACT(C342, """"""([^""""]+)"""""")"),"#N/A")</f>
        <v>#N/A</v>
      </c>
      <c r="F342" s="44"/>
    </row>
    <row r="343">
      <c r="A343" s="41"/>
      <c r="B343" s="41"/>
      <c r="C343" s="42"/>
      <c r="D343" s="41"/>
      <c r="E343" s="44" t="str">
        <f>IFERROR(__xludf.DUMMYFUNCTION("REGEXEXTRACT(C343, """"""([^""""]+)"""""")"),"#N/A")</f>
        <v>#N/A</v>
      </c>
      <c r="F343" s="44"/>
    </row>
    <row r="344">
      <c r="A344" s="41"/>
      <c r="B344" s="41"/>
      <c r="C344" s="42"/>
      <c r="D344" s="41"/>
      <c r="E344" s="44" t="str">
        <f>IFERROR(__xludf.DUMMYFUNCTION("REGEXEXTRACT(C344, """"""([^""""]+)"""""")"),"#N/A")</f>
        <v>#N/A</v>
      </c>
      <c r="F344" s="44"/>
    </row>
    <row r="345">
      <c r="A345" s="41"/>
      <c r="B345" s="41"/>
      <c r="C345" s="42"/>
      <c r="D345" s="41"/>
      <c r="E345" s="44" t="str">
        <f>IFERROR(__xludf.DUMMYFUNCTION("REGEXEXTRACT(C345, """"""([^""""]+)"""""")"),"#N/A")</f>
        <v>#N/A</v>
      </c>
      <c r="F345" s="44"/>
    </row>
    <row r="346">
      <c r="A346" s="41"/>
      <c r="B346" s="41"/>
      <c r="C346" s="42"/>
      <c r="D346" s="41"/>
      <c r="E346" s="44" t="str">
        <f>IFERROR(__xludf.DUMMYFUNCTION("REGEXEXTRACT(C346, """"""([^""""]+)"""""")"),"#N/A")</f>
        <v>#N/A</v>
      </c>
      <c r="F346" s="44"/>
    </row>
    <row r="347">
      <c r="A347" s="41"/>
      <c r="B347" s="41"/>
      <c r="C347" s="42"/>
      <c r="D347" s="41"/>
      <c r="E347" s="44" t="str">
        <f>IFERROR(__xludf.DUMMYFUNCTION("REGEXEXTRACT(C347, """"""([^""""]+)"""""")"),"#N/A")</f>
        <v>#N/A</v>
      </c>
      <c r="F347" s="44"/>
    </row>
    <row r="348">
      <c r="A348" s="41"/>
      <c r="B348" s="41"/>
      <c r="C348" s="42"/>
      <c r="D348" s="41"/>
      <c r="E348" s="44" t="str">
        <f>IFERROR(__xludf.DUMMYFUNCTION("REGEXEXTRACT(C348, """"""([^""""]+)"""""")"),"#N/A")</f>
        <v>#N/A</v>
      </c>
      <c r="F348" s="44"/>
    </row>
    <row r="349">
      <c r="A349" s="41"/>
      <c r="B349" s="41"/>
      <c r="C349" s="42"/>
      <c r="D349" s="41"/>
      <c r="E349" s="44" t="str">
        <f>IFERROR(__xludf.DUMMYFUNCTION("REGEXEXTRACT(C349, """"""([^""""]+)"""""")"),"#N/A")</f>
        <v>#N/A</v>
      </c>
      <c r="F349" s="44"/>
    </row>
    <row r="350">
      <c r="A350" s="41"/>
      <c r="B350" s="41"/>
      <c r="C350" s="42"/>
      <c r="D350" s="41"/>
      <c r="E350" s="44" t="str">
        <f>IFERROR(__xludf.DUMMYFUNCTION("REGEXEXTRACT(C350, """"""([^""""]+)"""""")"),"#N/A")</f>
        <v>#N/A</v>
      </c>
      <c r="F350" s="44"/>
    </row>
    <row r="351">
      <c r="A351" s="41"/>
      <c r="B351" s="41"/>
      <c r="C351" s="42"/>
      <c r="D351" s="41"/>
      <c r="E351" s="44" t="str">
        <f>IFERROR(__xludf.DUMMYFUNCTION("REGEXEXTRACT(C351, """"""([^""""]+)"""""")"),"#N/A")</f>
        <v>#N/A</v>
      </c>
      <c r="F351" s="44"/>
    </row>
    <row r="352">
      <c r="A352" s="41"/>
      <c r="B352" s="41"/>
      <c r="C352" s="42"/>
      <c r="D352" s="41"/>
      <c r="E352" s="44" t="str">
        <f>IFERROR(__xludf.DUMMYFUNCTION("REGEXEXTRACT(C352, """"""([^""""]+)"""""")"),"#N/A")</f>
        <v>#N/A</v>
      </c>
      <c r="F352" s="44"/>
    </row>
    <row r="353">
      <c r="A353" s="41"/>
      <c r="B353" s="41"/>
      <c r="C353" s="42"/>
      <c r="D353" s="41"/>
      <c r="E353" s="44" t="str">
        <f>IFERROR(__xludf.DUMMYFUNCTION("REGEXEXTRACT(C353, """"""([^""""]+)"""""")"),"#N/A")</f>
        <v>#N/A</v>
      </c>
      <c r="F353" s="44"/>
    </row>
    <row r="354">
      <c r="A354" s="41"/>
      <c r="B354" s="41"/>
      <c r="C354" s="42"/>
      <c r="D354" s="41"/>
      <c r="E354" s="44" t="str">
        <f>IFERROR(__xludf.DUMMYFUNCTION("REGEXEXTRACT(C354, """"""([^""""]+)"""""")"),"#N/A")</f>
        <v>#N/A</v>
      </c>
      <c r="F354" s="44"/>
    </row>
    <row r="355">
      <c r="A355" s="41"/>
      <c r="B355" s="41"/>
      <c r="C355" s="42"/>
      <c r="D355" s="41"/>
      <c r="E355" s="44" t="str">
        <f>IFERROR(__xludf.DUMMYFUNCTION("REGEXEXTRACT(C355, """"""([^""""]+)"""""")"),"#N/A")</f>
        <v>#N/A</v>
      </c>
      <c r="F355" s="44"/>
    </row>
    <row r="356">
      <c r="A356" s="41"/>
      <c r="B356" s="41"/>
      <c r="C356" s="42"/>
      <c r="D356" s="41"/>
      <c r="E356" s="44" t="str">
        <f>IFERROR(__xludf.DUMMYFUNCTION("REGEXEXTRACT(C356, """"""([^""""]+)"""""")"),"#N/A")</f>
        <v>#N/A</v>
      </c>
      <c r="F356" s="44"/>
    </row>
    <row r="357">
      <c r="A357" s="41"/>
      <c r="B357" s="41"/>
      <c r="C357" s="42"/>
      <c r="D357" s="41"/>
      <c r="E357" s="44" t="str">
        <f>IFERROR(__xludf.DUMMYFUNCTION("REGEXEXTRACT(C357, """"""([^""""]+)"""""")"),"#N/A")</f>
        <v>#N/A</v>
      </c>
      <c r="F357" s="44"/>
    </row>
    <row r="358">
      <c r="A358" s="41"/>
      <c r="B358" s="41"/>
      <c r="C358" s="42"/>
      <c r="D358" s="41"/>
      <c r="E358" s="44" t="str">
        <f>IFERROR(__xludf.DUMMYFUNCTION("REGEXEXTRACT(C358, """"""([^""""]+)"""""")"),"#N/A")</f>
        <v>#N/A</v>
      </c>
      <c r="F358" s="44"/>
    </row>
    <row r="359">
      <c r="A359" s="41"/>
      <c r="B359" s="41"/>
      <c r="C359" s="42"/>
      <c r="D359" s="41"/>
      <c r="E359" s="44" t="str">
        <f>IFERROR(__xludf.DUMMYFUNCTION("REGEXEXTRACT(C359, """"""([^""""]+)"""""")"),"#N/A")</f>
        <v>#N/A</v>
      </c>
      <c r="F359" s="44"/>
    </row>
    <row r="360">
      <c r="A360" s="41"/>
      <c r="B360" s="41"/>
      <c r="C360" s="42"/>
      <c r="D360" s="41"/>
      <c r="E360" s="44" t="str">
        <f>IFERROR(__xludf.DUMMYFUNCTION("REGEXEXTRACT(C360, """"""([^""""]+)"""""")"),"#N/A")</f>
        <v>#N/A</v>
      </c>
      <c r="F360" s="44"/>
    </row>
    <row r="361">
      <c r="A361" s="41"/>
      <c r="B361" s="41"/>
      <c r="C361" s="42"/>
      <c r="D361" s="41"/>
      <c r="E361" s="44" t="str">
        <f>IFERROR(__xludf.DUMMYFUNCTION("REGEXEXTRACT(C361, """"""([^""""]+)"""""")"),"#N/A")</f>
        <v>#N/A</v>
      </c>
      <c r="F361" s="44"/>
    </row>
    <row r="362">
      <c r="A362" s="41"/>
      <c r="B362" s="41"/>
      <c r="C362" s="42"/>
      <c r="D362" s="41"/>
      <c r="E362" s="44" t="str">
        <f>IFERROR(__xludf.DUMMYFUNCTION("REGEXEXTRACT(C362, """"""([^""""]+)"""""")"),"#N/A")</f>
        <v>#N/A</v>
      </c>
      <c r="F362" s="44"/>
    </row>
    <row r="363">
      <c r="A363" s="41"/>
      <c r="B363" s="41"/>
      <c r="C363" s="42"/>
      <c r="D363" s="41"/>
      <c r="E363" s="44" t="str">
        <f>IFERROR(__xludf.DUMMYFUNCTION("REGEXEXTRACT(C363, """"""([^""""]+)"""""")"),"#N/A")</f>
        <v>#N/A</v>
      </c>
      <c r="F363" s="44"/>
    </row>
    <row r="364">
      <c r="A364" s="41"/>
      <c r="B364" s="41"/>
      <c r="C364" s="42"/>
      <c r="D364" s="41"/>
      <c r="E364" s="44" t="str">
        <f>IFERROR(__xludf.DUMMYFUNCTION("REGEXEXTRACT(C364, """"""([^""""]+)"""""")"),"#N/A")</f>
        <v>#N/A</v>
      </c>
      <c r="F364" s="44"/>
    </row>
    <row r="365">
      <c r="A365" s="41"/>
      <c r="B365" s="41"/>
      <c r="C365" s="42"/>
      <c r="D365" s="41"/>
      <c r="E365" s="44" t="str">
        <f>IFERROR(__xludf.DUMMYFUNCTION("REGEXEXTRACT(C365, """"""([^""""]+)"""""")"),"#N/A")</f>
        <v>#N/A</v>
      </c>
      <c r="F365" s="44"/>
    </row>
    <row r="366">
      <c r="A366" s="41"/>
      <c r="B366" s="41"/>
      <c r="C366" s="42"/>
      <c r="D366" s="41"/>
      <c r="E366" s="44" t="str">
        <f>IFERROR(__xludf.DUMMYFUNCTION("REGEXEXTRACT(C366, """"""([^""""]+)"""""")"),"#N/A")</f>
        <v>#N/A</v>
      </c>
      <c r="F366" s="44"/>
    </row>
    <row r="367">
      <c r="A367" s="41"/>
      <c r="B367" s="41"/>
      <c r="C367" s="42"/>
      <c r="D367" s="41"/>
      <c r="E367" s="44" t="str">
        <f>IFERROR(__xludf.DUMMYFUNCTION("REGEXEXTRACT(C367, """"""([^""""]+)"""""")"),"#N/A")</f>
        <v>#N/A</v>
      </c>
      <c r="F367" s="44"/>
    </row>
    <row r="368">
      <c r="A368" s="41"/>
      <c r="B368" s="41"/>
      <c r="C368" s="42"/>
      <c r="D368" s="41"/>
      <c r="E368" s="44" t="str">
        <f>IFERROR(__xludf.DUMMYFUNCTION("REGEXEXTRACT(C368, """"""([^""""]+)"""""")"),"#N/A")</f>
        <v>#N/A</v>
      </c>
      <c r="F368" s="44"/>
    </row>
    <row r="369">
      <c r="A369" s="41"/>
      <c r="B369" s="41"/>
      <c r="C369" s="42"/>
      <c r="D369" s="41"/>
      <c r="E369" s="44" t="str">
        <f>IFERROR(__xludf.DUMMYFUNCTION("REGEXEXTRACT(C369, """"""([^""""]+)"""""")"),"#N/A")</f>
        <v>#N/A</v>
      </c>
      <c r="F369" s="44"/>
    </row>
    <row r="370">
      <c r="A370" s="41"/>
      <c r="B370" s="41"/>
      <c r="C370" s="42"/>
      <c r="D370" s="41"/>
      <c r="E370" s="44" t="str">
        <f>IFERROR(__xludf.DUMMYFUNCTION("REGEXEXTRACT(C370, """"""([^""""]+)"""""")"),"#N/A")</f>
        <v>#N/A</v>
      </c>
      <c r="F370" s="44"/>
    </row>
    <row r="371">
      <c r="A371" s="41"/>
      <c r="B371" s="41"/>
      <c r="C371" s="42"/>
      <c r="D371" s="41"/>
      <c r="E371" s="44" t="str">
        <f>IFERROR(__xludf.DUMMYFUNCTION("REGEXEXTRACT(C371, """"""([^""""]+)"""""")"),"#N/A")</f>
        <v>#N/A</v>
      </c>
      <c r="F371" s="44"/>
    </row>
    <row r="372">
      <c r="A372" s="41"/>
      <c r="B372" s="41"/>
      <c r="C372" s="42"/>
      <c r="D372" s="41"/>
      <c r="E372" s="44" t="str">
        <f>IFERROR(__xludf.DUMMYFUNCTION("REGEXEXTRACT(C372, """"""([^""""]+)"""""")"),"#N/A")</f>
        <v>#N/A</v>
      </c>
      <c r="F372" s="44"/>
    </row>
    <row r="373">
      <c r="A373" s="41"/>
      <c r="B373" s="41"/>
      <c r="C373" s="42"/>
      <c r="D373" s="41"/>
      <c r="E373" s="44" t="str">
        <f>IFERROR(__xludf.DUMMYFUNCTION("REGEXEXTRACT(C373, """"""([^""""]+)"""""")"),"#N/A")</f>
        <v>#N/A</v>
      </c>
      <c r="F373" s="44"/>
    </row>
    <row r="374">
      <c r="A374" s="41"/>
      <c r="B374" s="41"/>
      <c r="C374" s="42"/>
      <c r="D374" s="41"/>
      <c r="E374" s="44" t="str">
        <f>IFERROR(__xludf.DUMMYFUNCTION("REGEXEXTRACT(C374, """"""([^""""]+)"""""")"),"#N/A")</f>
        <v>#N/A</v>
      </c>
      <c r="F374" s="44"/>
    </row>
    <row r="375">
      <c r="A375" s="41"/>
      <c r="B375" s="41"/>
      <c r="C375" s="42"/>
      <c r="D375" s="41"/>
      <c r="E375" s="44" t="str">
        <f>IFERROR(__xludf.DUMMYFUNCTION("REGEXEXTRACT(C375, """"""([^""""]+)"""""")"),"#N/A")</f>
        <v>#N/A</v>
      </c>
      <c r="F375" s="44"/>
    </row>
    <row r="376">
      <c r="A376" s="41"/>
      <c r="B376" s="41"/>
      <c r="C376" s="42"/>
      <c r="D376" s="41"/>
      <c r="E376" s="44" t="str">
        <f>IFERROR(__xludf.DUMMYFUNCTION("REGEXEXTRACT(C376, """"""([^""""]+)"""""")"),"#N/A")</f>
        <v>#N/A</v>
      </c>
      <c r="F376" s="44"/>
    </row>
    <row r="377">
      <c r="A377" s="41"/>
      <c r="B377" s="41"/>
      <c r="C377" s="42"/>
      <c r="D377" s="41"/>
      <c r="E377" s="44" t="str">
        <f>IFERROR(__xludf.DUMMYFUNCTION("REGEXEXTRACT(C377, """"""([^""""]+)"""""")"),"#N/A")</f>
        <v>#N/A</v>
      </c>
      <c r="F377" s="44"/>
    </row>
    <row r="378">
      <c r="A378" s="41"/>
      <c r="B378" s="41"/>
      <c r="C378" s="42"/>
      <c r="D378" s="41"/>
      <c r="E378" s="44" t="str">
        <f>IFERROR(__xludf.DUMMYFUNCTION("REGEXEXTRACT(C378, """"""([^""""]+)"""""")"),"#N/A")</f>
        <v>#N/A</v>
      </c>
      <c r="F378" s="44"/>
    </row>
    <row r="379">
      <c r="A379" s="41"/>
      <c r="B379" s="41"/>
      <c r="C379" s="42"/>
      <c r="D379" s="41"/>
      <c r="E379" s="44" t="str">
        <f>IFERROR(__xludf.DUMMYFUNCTION("REGEXEXTRACT(C379, """"""([^""""]+)"""""")"),"#N/A")</f>
        <v>#N/A</v>
      </c>
      <c r="F379" s="44"/>
    </row>
    <row r="380">
      <c r="A380" s="41"/>
      <c r="B380" s="41"/>
      <c r="C380" s="42"/>
      <c r="D380" s="41"/>
      <c r="E380" s="44" t="str">
        <f>IFERROR(__xludf.DUMMYFUNCTION("REGEXEXTRACT(C380, """"""([^""""]+)"""""")"),"#N/A")</f>
        <v>#N/A</v>
      </c>
      <c r="F380" s="44"/>
    </row>
    <row r="381">
      <c r="A381" s="41"/>
      <c r="B381" s="41"/>
      <c r="C381" s="42"/>
      <c r="D381" s="41"/>
      <c r="E381" s="44" t="str">
        <f>IFERROR(__xludf.DUMMYFUNCTION("REGEXEXTRACT(C381, """"""([^""""]+)"""""")"),"#N/A")</f>
        <v>#N/A</v>
      </c>
      <c r="F381" s="44"/>
    </row>
    <row r="382">
      <c r="A382" s="41"/>
      <c r="B382" s="41"/>
      <c r="C382" s="42"/>
      <c r="D382" s="41"/>
      <c r="E382" s="44" t="str">
        <f>IFERROR(__xludf.DUMMYFUNCTION("REGEXEXTRACT(C382, """"""([^""""]+)"""""")"),"#N/A")</f>
        <v>#N/A</v>
      </c>
      <c r="F382" s="44"/>
    </row>
    <row r="383">
      <c r="A383" s="41"/>
      <c r="B383" s="41"/>
      <c r="C383" s="42"/>
      <c r="D383" s="41"/>
      <c r="E383" s="44" t="str">
        <f>IFERROR(__xludf.DUMMYFUNCTION("REGEXEXTRACT(C383, """"""([^""""]+)"""""")"),"#N/A")</f>
        <v>#N/A</v>
      </c>
      <c r="F383" s="44"/>
    </row>
    <row r="384">
      <c r="A384" s="41"/>
      <c r="B384" s="41"/>
      <c r="C384" s="42"/>
      <c r="D384" s="41"/>
      <c r="E384" s="44" t="str">
        <f>IFERROR(__xludf.DUMMYFUNCTION("REGEXEXTRACT(C384, """"""([^""""]+)"""""")"),"#N/A")</f>
        <v>#N/A</v>
      </c>
      <c r="F384" s="44"/>
    </row>
    <row r="385">
      <c r="A385" s="41"/>
      <c r="B385" s="41"/>
      <c r="C385" s="42"/>
      <c r="D385" s="41"/>
      <c r="E385" s="44" t="str">
        <f>IFERROR(__xludf.DUMMYFUNCTION("REGEXEXTRACT(C385, """"""([^""""]+)"""""")"),"#N/A")</f>
        <v>#N/A</v>
      </c>
      <c r="F385" s="44"/>
    </row>
    <row r="386">
      <c r="A386" s="41"/>
      <c r="B386" s="41"/>
      <c r="C386" s="42"/>
      <c r="D386" s="41"/>
      <c r="E386" s="44" t="str">
        <f>IFERROR(__xludf.DUMMYFUNCTION("REGEXEXTRACT(C386, """"""([^""""]+)"""""")"),"#N/A")</f>
        <v>#N/A</v>
      </c>
      <c r="F386" s="44"/>
    </row>
    <row r="387">
      <c r="A387" s="41"/>
      <c r="B387" s="41"/>
      <c r="C387" s="42"/>
      <c r="D387" s="41"/>
      <c r="E387" s="44" t="str">
        <f>IFERROR(__xludf.DUMMYFUNCTION("REGEXEXTRACT(C387, """"""([^""""]+)"""""")"),"#N/A")</f>
        <v>#N/A</v>
      </c>
      <c r="F387" s="44"/>
    </row>
    <row r="388">
      <c r="A388" s="41"/>
      <c r="B388" s="41"/>
      <c r="C388" s="42"/>
      <c r="D388" s="41"/>
      <c r="E388" s="44" t="str">
        <f>IFERROR(__xludf.DUMMYFUNCTION("REGEXEXTRACT(C388, """"""([^""""]+)"""""")"),"#N/A")</f>
        <v>#N/A</v>
      </c>
      <c r="F388" s="44"/>
    </row>
    <row r="389">
      <c r="A389" s="41"/>
      <c r="B389" s="41"/>
      <c r="C389" s="42"/>
      <c r="D389" s="41"/>
      <c r="E389" s="44" t="str">
        <f>IFERROR(__xludf.DUMMYFUNCTION("REGEXEXTRACT(C389, """"""([^""""]+)"""""")"),"#N/A")</f>
        <v>#N/A</v>
      </c>
      <c r="F389" s="44"/>
    </row>
    <row r="390">
      <c r="A390" s="41"/>
      <c r="B390" s="41"/>
      <c r="C390" s="42"/>
      <c r="D390" s="41"/>
      <c r="E390" s="44" t="str">
        <f>IFERROR(__xludf.DUMMYFUNCTION("REGEXEXTRACT(C390, """"""([^""""]+)"""""")"),"#N/A")</f>
        <v>#N/A</v>
      </c>
      <c r="F390" s="44"/>
    </row>
    <row r="391">
      <c r="A391" s="41"/>
      <c r="B391" s="41"/>
      <c r="C391" s="42"/>
      <c r="D391" s="41"/>
      <c r="E391" s="44" t="str">
        <f>IFERROR(__xludf.DUMMYFUNCTION("REGEXEXTRACT(C391, """"""([^""""]+)"""""")"),"#N/A")</f>
        <v>#N/A</v>
      </c>
      <c r="F391" s="44"/>
    </row>
    <row r="392">
      <c r="A392" s="41"/>
      <c r="B392" s="41"/>
      <c r="C392" s="42"/>
      <c r="D392" s="41"/>
      <c r="E392" s="44" t="str">
        <f>IFERROR(__xludf.DUMMYFUNCTION("REGEXEXTRACT(C392, """"""([^""""]+)"""""")"),"#N/A")</f>
        <v>#N/A</v>
      </c>
      <c r="F392" s="44"/>
    </row>
    <row r="393">
      <c r="A393" s="41"/>
      <c r="B393" s="41"/>
      <c r="C393" s="42"/>
      <c r="D393" s="41"/>
      <c r="E393" s="44" t="str">
        <f>IFERROR(__xludf.DUMMYFUNCTION("REGEXEXTRACT(C393, """"""([^""""]+)"""""")"),"#N/A")</f>
        <v>#N/A</v>
      </c>
      <c r="F393" s="44"/>
    </row>
    <row r="394">
      <c r="A394" s="41"/>
      <c r="B394" s="41"/>
      <c r="C394" s="42"/>
      <c r="D394" s="41"/>
      <c r="E394" s="44" t="str">
        <f>IFERROR(__xludf.DUMMYFUNCTION("REGEXEXTRACT(C394, """"""([^""""]+)"""""")"),"#N/A")</f>
        <v>#N/A</v>
      </c>
      <c r="F394" s="44"/>
    </row>
    <row r="395">
      <c r="A395" s="41"/>
      <c r="B395" s="41"/>
      <c r="C395" s="42"/>
      <c r="D395" s="41"/>
      <c r="E395" s="44" t="str">
        <f>IFERROR(__xludf.DUMMYFUNCTION("REGEXEXTRACT(C395, """"""([^""""]+)"""""")"),"#N/A")</f>
        <v>#N/A</v>
      </c>
      <c r="F395" s="44"/>
    </row>
    <row r="396">
      <c r="A396" s="41"/>
      <c r="B396" s="41"/>
      <c r="C396" s="42"/>
      <c r="D396" s="41"/>
      <c r="E396" s="44" t="str">
        <f>IFERROR(__xludf.DUMMYFUNCTION("REGEXEXTRACT(C396, """"""([^""""]+)"""""")"),"#N/A")</f>
        <v>#N/A</v>
      </c>
      <c r="F396" s="44"/>
    </row>
    <row r="397">
      <c r="A397" s="41"/>
      <c r="B397" s="41"/>
      <c r="C397" s="42"/>
      <c r="D397" s="41"/>
      <c r="E397" s="44" t="str">
        <f>IFERROR(__xludf.DUMMYFUNCTION("REGEXEXTRACT(C397, """"""([^""""]+)"""""")"),"#N/A")</f>
        <v>#N/A</v>
      </c>
      <c r="F397" s="44"/>
    </row>
    <row r="398">
      <c r="A398" s="41"/>
      <c r="B398" s="41"/>
      <c r="C398" s="42"/>
      <c r="D398" s="41"/>
      <c r="E398" s="44" t="str">
        <f>IFERROR(__xludf.DUMMYFUNCTION("REGEXEXTRACT(C398, """"""([^""""]+)"""""")"),"#N/A")</f>
        <v>#N/A</v>
      </c>
      <c r="F398" s="44"/>
    </row>
    <row r="399">
      <c r="A399" s="41"/>
      <c r="B399" s="41"/>
      <c r="C399" s="42"/>
      <c r="D399" s="41"/>
      <c r="E399" s="44" t="str">
        <f>IFERROR(__xludf.DUMMYFUNCTION("REGEXEXTRACT(C399, """"""([^""""]+)"""""")"),"#N/A")</f>
        <v>#N/A</v>
      </c>
      <c r="F399" s="44"/>
    </row>
    <row r="400">
      <c r="A400" s="41"/>
      <c r="B400" s="41"/>
      <c r="C400" s="42"/>
      <c r="D400" s="41"/>
      <c r="E400" s="44" t="str">
        <f>IFERROR(__xludf.DUMMYFUNCTION("REGEXEXTRACT(C400, """"""([^""""]+)"""""")"),"#N/A")</f>
        <v>#N/A</v>
      </c>
      <c r="F400" s="44"/>
    </row>
    <row r="401">
      <c r="A401" s="41"/>
      <c r="B401" s="41"/>
      <c r="C401" s="42"/>
      <c r="D401" s="41"/>
      <c r="E401" s="44" t="str">
        <f>IFERROR(__xludf.DUMMYFUNCTION("REGEXEXTRACT(C401, """"""([^""""]+)"""""")"),"#N/A")</f>
        <v>#N/A</v>
      </c>
      <c r="F401" s="44"/>
    </row>
    <row r="402">
      <c r="A402" s="41"/>
      <c r="B402" s="41"/>
      <c r="C402" s="42"/>
      <c r="D402" s="41"/>
      <c r="E402" s="44" t="str">
        <f>IFERROR(__xludf.DUMMYFUNCTION("REGEXEXTRACT(C402, """"""([^""""]+)"""""")"),"#N/A")</f>
        <v>#N/A</v>
      </c>
      <c r="F402" s="44"/>
    </row>
    <row r="403">
      <c r="A403" s="41"/>
      <c r="B403" s="41"/>
      <c r="C403" s="42"/>
      <c r="D403" s="41"/>
      <c r="E403" s="44" t="str">
        <f>IFERROR(__xludf.DUMMYFUNCTION("REGEXEXTRACT(C403, """"""([^""""]+)"""""")"),"#N/A")</f>
        <v>#N/A</v>
      </c>
      <c r="F403" s="44"/>
    </row>
    <row r="404">
      <c r="A404" s="41"/>
      <c r="B404" s="41"/>
      <c r="C404" s="42"/>
      <c r="D404" s="41"/>
      <c r="E404" s="44" t="str">
        <f>IFERROR(__xludf.DUMMYFUNCTION("REGEXEXTRACT(C404, """"""([^""""]+)"""""")"),"#N/A")</f>
        <v>#N/A</v>
      </c>
      <c r="F404" s="44"/>
    </row>
    <row r="405">
      <c r="A405" s="41"/>
      <c r="B405" s="41"/>
      <c r="C405" s="42"/>
      <c r="D405" s="41"/>
      <c r="E405" s="44" t="str">
        <f>IFERROR(__xludf.DUMMYFUNCTION("REGEXEXTRACT(C405, """"""([^""""]+)"""""")"),"#N/A")</f>
        <v>#N/A</v>
      </c>
      <c r="F405" s="44"/>
    </row>
    <row r="406">
      <c r="A406" s="41"/>
      <c r="B406" s="41"/>
      <c r="C406" s="42"/>
      <c r="D406" s="41"/>
      <c r="E406" s="44" t="str">
        <f>IFERROR(__xludf.DUMMYFUNCTION("REGEXEXTRACT(C406, """"""([^""""]+)"""""")"),"#N/A")</f>
        <v>#N/A</v>
      </c>
      <c r="F406" s="44"/>
    </row>
    <row r="407">
      <c r="A407" s="41"/>
      <c r="B407" s="41"/>
      <c r="C407" s="42"/>
      <c r="D407" s="41"/>
      <c r="E407" s="44" t="str">
        <f>IFERROR(__xludf.DUMMYFUNCTION("REGEXEXTRACT(C407, """"""([^""""]+)"""""")"),"#N/A")</f>
        <v>#N/A</v>
      </c>
      <c r="F407" s="44"/>
    </row>
    <row r="408">
      <c r="A408" s="41"/>
      <c r="B408" s="41"/>
      <c r="C408" s="42"/>
      <c r="D408" s="41"/>
      <c r="E408" s="44" t="str">
        <f>IFERROR(__xludf.DUMMYFUNCTION("REGEXEXTRACT(C408, """"""([^""""]+)"""""")"),"#N/A")</f>
        <v>#N/A</v>
      </c>
      <c r="F408" s="44"/>
    </row>
    <row r="409">
      <c r="A409" s="41"/>
      <c r="B409" s="41"/>
      <c r="C409" s="42"/>
      <c r="D409" s="41"/>
      <c r="E409" s="44" t="str">
        <f>IFERROR(__xludf.DUMMYFUNCTION("REGEXEXTRACT(C409, """"""([^""""]+)"""""")"),"#N/A")</f>
        <v>#N/A</v>
      </c>
      <c r="F409" s="44"/>
    </row>
    <row r="410">
      <c r="A410" s="41"/>
      <c r="B410" s="41"/>
      <c r="C410" s="42"/>
      <c r="D410" s="41"/>
      <c r="E410" s="44" t="str">
        <f>IFERROR(__xludf.DUMMYFUNCTION("REGEXEXTRACT(C410, """"""([^""""]+)"""""")"),"#N/A")</f>
        <v>#N/A</v>
      </c>
      <c r="F410" s="44"/>
    </row>
    <row r="411">
      <c r="A411" s="41"/>
      <c r="B411" s="41"/>
      <c r="C411" s="42"/>
      <c r="D411" s="41"/>
      <c r="E411" s="44" t="str">
        <f>IFERROR(__xludf.DUMMYFUNCTION("REGEXEXTRACT(C411, """"""([^""""]+)"""""")"),"#N/A")</f>
        <v>#N/A</v>
      </c>
      <c r="F411" s="44"/>
    </row>
    <row r="412">
      <c r="A412" s="41"/>
      <c r="B412" s="41"/>
      <c r="C412" s="42"/>
      <c r="D412" s="41"/>
      <c r="E412" s="44" t="str">
        <f>IFERROR(__xludf.DUMMYFUNCTION("REGEXEXTRACT(C412, """"""([^""""]+)"""""")"),"#N/A")</f>
        <v>#N/A</v>
      </c>
      <c r="F412" s="44"/>
    </row>
    <row r="413">
      <c r="A413" s="41"/>
      <c r="B413" s="41"/>
      <c r="C413" s="42"/>
      <c r="D413" s="41"/>
      <c r="E413" s="44" t="str">
        <f>IFERROR(__xludf.DUMMYFUNCTION("REGEXEXTRACT(C413, """"""([^""""]+)"""""")"),"#N/A")</f>
        <v>#N/A</v>
      </c>
      <c r="F413" s="44"/>
    </row>
    <row r="414">
      <c r="A414" s="41"/>
      <c r="B414" s="41"/>
      <c r="C414" s="42"/>
      <c r="D414" s="41"/>
      <c r="E414" s="44" t="str">
        <f>IFERROR(__xludf.DUMMYFUNCTION("REGEXEXTRACT(C414, """"""([^""""]+)"""""")"),"#N/A")</f>
        <v>#N/A</v>
      </c>
      <c r="F414" s="44"/>
    </row>
    <row r="415">
      <c r="A415" s="41"/>
      <c r="B415" s="41"/>
      <c r="C415" s="42"/>
      <c r="D415" s="41"/>
      <c r="E415" s="44" t="str">
        <f>IFERROR(__xludf.DUMMYFUNCTION("REGEXEXTRACT(C415, """"""([^""""]+)"""""")"),"#N/A")</f>
        <v>#N/A</v>
      </c>
      <c r="F415" s="44"/>
    </row>
    <row r="416">
      <c r="A416" s="41"/>
      <c r="B416" s="41"/>
      <c r="C416" s="42"/>
      <c r="D416" s="41"/>
      <c r="E416" s="44" t="str">
        <f>IFERROR(__xludf.DUMMYFUNCTION("REGEXEXTRACT(C416, """"""([^""""]+)"""""")"),"#N/A")</f>
        <v>#N/A</v>
      </c>
      <c r="F416" s="44"/>
    </row>
    <row r="417">
      <c r="A417" s="41"/>
      <c r="B417" s="41"/>
      <c r="C417" s="42"/>
      <c r="D417" s="41"/>
      <c r="E417" s="44" t="str">
        <f>IFERROR(__xludf.DUMMYFUNCTION("REGEXEXTRACT(C417, """"""([^""""]+)"""""")"),"#N/A")</f>
        <v>#N/A</v>
      </c>
      <c r="F417" s="44"/>
    </row>
    <row r="418">
      <c r="A418" s="41"/>
      <c r="B418" s="41"/>
      <c r="C418" s="42"/>
      <c r="D418" s="41"/>
      <c r="E418" s="44" t="str">
        <f>IFERROR(__xludf.DUMMYFUNCTION("REGEXEXTRACT(C418, """"""([^""""]+)"""""")"),"#N/A")</f>
        <v>#N/A</v>
      </c>
      <c r="F418" s="44"/>
    </row>
    <row r="419">
      <c r="A419" s="41"/>
      <c r="B419" s="41"/>
      <c r="C419" s="42"/>
      <c r="D419" s="41"/>
      <c r="E419" s="44" t="str">
        <f>IFERROR(__xludf.DUMMYFUNCTION("REGEXEXTRACT(C419, """"""([^""""]+)"""""")"),"#N/A")</f>
        <v>#N/A</v>
      </c>
      <c r="F419" s="44"/>
    </row>
    <row r="420">
      <c r="A420" s="41"/>
      <c r="B420" s="41"/>
      <c r="C420" s="42"/>
      <c r="D420" s="41"/>
      <c r="E420" s="44" t="str">
        <f>IFERROR(__xludf.DUMMYFUNCTION("REGEXEXTRACT(C420, """"""([^""""]+)"""""")"),"#N/A")</f>
        <v>#N/A</v>
      </c>
      <c r="F420" s="44"/>
    </row>
    <row r="421">
      <c r="A421" s="41"/>
      <c r="B421" s="41"/>
      <c r="C421" s="42"/>
      <c r="D421" s="41"/>
      <c r="E421" s="44" t="str">
        <f>IFERROR(__xludf.DUMMYFUNCTION("REGEXEXTRACT(C421, """"""([^""""]+)"""""")"),"#N/A")</f>
        <v>#N/A</v>
      </c>
      <c r="F421" s="44"/>
    </row>
    <row r="422">
      <c r="A422" s="41"/>
      <c r="B422" s="41"/>
      <c r="C422" s="42"/>
      <c r="D422" s="41"/>
      <c r="E422" s="44" t="str">
        <f>IFERROR(__xludf.DUMMYFUNCTION("REGEXEXTRACT(C422, """"""([^""""]+)"""""")"),"#N/A")</f>
        <v>#N/A</v>
      </c>
      <c r="F422" s="44"/>
    </row>
    <row r="423">
      <c r="A423" s="41"/>
      <c r="B423" s="41"/>
      <c r="C423" s="42"/>
      <c r="D423" s="41"/>
      <c r="E423" s="44" t="str">
        <f>IFERROR(__xludf.DUMMYFUNCTION("REGEXEXTRACT(C423, """"""([^""""]+)"""""")"),"#N/A")</f>
        <v>#N/A</v>
      </c>
      <c r="F423" s="44"/>
    </row>
    <row r="424">
      <c r="A424" s="41"/>
      <c r="B424" s="41"/>
      <c r="C424" s="42"/>
      <c r="D424" s="41"/>
      <c r="E424" s="44" t="str">
        <f>IFERROR(__xludf.DUMMYFUNCTION("REGEXEXTRACT(C424, """"""([^""""]+)"""""")"),"#N/A")</f>
        <v>#N/A</v>
      </c>
      <c r="F424" s="44"/>
    </row>
    <row r="425">
      <c r="A425" s="41"/>
      <c r="B425" s="41"/>
      <c r="C425" s="42"/>
      <c r="D425" s="41"/>
      <c r="E425" s="44" t="str">
        <f>IFERROR(__xludf.DUMMYFUNCTION("REGEXEXTRACT(C425, """"""([^""""]+)"""""")"),"#N/A")</f>
        <v>#N/A</v>
      </c>
      <c r="F425" s="44"/>
    </row>
    <row r="426">
      <c r="A426" s="41"/>
      <c r="B426" s="41"/>
      <c r="C426" s="42"/>
      <c r="D426" s="41"/>
      <c r="E426" s="44" t="str">
        <f>IFERROR(__xludf.DUMMYFUNCTION("REGEXEXTRACT(C426, """"""([^""""]+)"""""")"),"#N/A")</f>
        <v>#N/A</v>
      </c>
      <c r="F426" s="44"/>
    </row>
    <row r="427">
      <c r="A427" s="41"/>
      <c r="B427" s="41"/>
      <c r="C427" s="42"/>
      <c r="D427" s="41"/>
      <c r="E427" s="44" t="str">
        <f>IFERROR(__xludf.DUMMYFUNCTION("REGEXEXTRACT(C427, """"""([^""""]+)"""""")"),"#N/A")</f>
        <v>#N/A</v>
      </c>
      <c r="F427" s="44"/>
    </row>
    <row r="428">
      <c r="A428" s="41"/>
      <c r="B428" s="41"/>
      <c r="C428" s="42"/>
      <c r="D428" s="41"/>
      <c r="E428" s="44" t="str">
        <f>IFERROR(__xludf.DUMMYFUNCTION("REGEXEXTRACT(C428, """"""([^""""]+)"""""")"),"#N/A")</f>
        <v>#N/A</v>
      </c>
      <c r="F428" s="44"/>
    </row>
    <row r="429">
      <c r="A429" s="41"/>
      <c r="B429" s="41"/>
      <c r="C429" s="42"/>
      <c r="D429" s="41"/>
      <c r="E429" s="44" t="str">
        <f>IFERROR(__xludf.DUMMYFUNCTION("REGEXEXTRACT(C429, """"""([^""""]+)"""""")"),"#N/A")</f>
        <v>#N/A</v>
      </c>
      <c r="F429" s="44"/>
    </row>
    <row r="430">
      <c r="A430" s="41"/>
      <c r="B430" s="41"/>
      <c r="C430" s="42"/>
      <c r="D430" s="41"/>
      <c r="E430" s="44" t="str">
        <f>IFERROR(__xludf.DUMMYFUNCTION("REGEXEXTRACT(C430, """"""([^""""]+)"""""")"),"#N/A")</f>
        <v>#N/A</v>
      </c>
      <c r="F430" s="44"/>
    </row>
    <row r="431">
      <c r="A431" s="41"/>
      <c r="B431" s="41"/>
      <c r="C431" s="42"/>
      <c r="D431" s="41"/>
      <c r="E431" s="44" t="str">
        <f>IFERROR(__xludf.DUMMYFUNCTION("REGEXEXTRACT(C431, """"""([^""""]+)"""""")"),"#N/A")</f>
        <v>#N/A</v>
      </c>
      <c r="F431" s="44"/>
    </row>
    <row r="432">
      <c r="A432" s="41"/>
      <c r="B432" s="41"/>
      <c r="C432" s="42"/>
      <c r="D432" s="41"/>
      <c r="E432" s="44" t="str">
        <f>IFERROR(__xludf.DUMMYFUNCTION("REGEXEXTRACT(C432, """"""([^""""]+)"""""")"),"#N/A")</f>
        <v>#N/A</v>
      </c>
      <c r="F432" s="44"/>
    </row>
    <row r="433">
      <c r="A433" s="41"/>
      <c r="B433" s="41"/>
      <c r="C433" s="42"/>
      <c r="D433" s="41"/>
      <c r="E433" s="44" t="str">
        <f>IFERROR(__xludf.DUMMYFUNCTION("REGEXEXTRACT(C433, """"""([^""""]+)"""""")"),"#N/A")</f>
        <v>#N/A</v>
      </c>
      <c r="F433" s="44"/>
    </row>
    <row r="434">
      <c r="A434" s="41"/>
      <c r="B434" s="41"/>
      <c r="C434" s="42"/>
      <c r="D434" s="41"/>
      <c r="E434" s="44" t="str">
        <f>IFERROR(__xludf.DUMMYFUNCTION("REGEXEXTRACT(C434, """"""([^""""]+)"""""")"),"#N/A")</f>
        <v>#N/A</v>
      </c>
      <c r="F434" s="44"/>
    </row>
    <row r="435">
      <c r="A435" s="41"/>
      <c r="B435" s="41"/>
      <c r="C435" s="42"/>
      <c r="D435" s="41"/>
      <c r="E435" s="44" t="str">
        <f>IFERROR(__xludf.DUMMYFUNCTION("REGEXEXTRACT(C435, """"""([^""""]+)"""""")"),"#N/A")</f>
        <v>#N/A</v>
      </c>
      <c r="F435" s="44"/>
    </row>
    <row r="436">
      <c r="A436" s="41"/>
      <c r="B436" s="41"/>
      <c r="C436" s="42"/>
      <c r="D436" s="41"/>
      <c r="E436" s="44" t="str">
        <f>IFERROR(__xludf.DUMMYFUNCTION("REGEXEXTRACT(C436, """"""([^""""]+)"""""")"),"#N/A")</f>
        <v>#N/A</v>
      </c>
      <c r="F436" s="44"/>
    </row>
    <row r="437">
      <c r="A437" s="41"/>
      <c r="B437" s="41"/>
      <c r="C437" s="42"/>
      <c r="D437" s="41"/>
      <c r="E437" s="44" t="str">
        <f>IFERROR(__xludf.DUMMYFUNCTION("REGEXEXTRACT(C437, """"""([^""""]+)"""""")"),"#N/A")</f>
        <v>#N/A</v>
      </c>
      <c r="F437" s="44"/>
    </row>
    <row r="438">
      <c r="A438" s="41"/>
      <c r="B438" s="41"/>
      <c r="C438" s="42"/>
      <c r="D438" s="41"/>
      <c r="E438" s="44" t="str">
        <f>IFERROR(__xludf.DUMMYFUNCTION("REGEXEXTRACT(C438, """"""([^""""]+)"""""")"),"#N/A")</f>
        <v>#N/A</v>
      </c>
      <c r="F438" s="44"/>
    </row>
    <row r="439">
      <c r="A439" s="41"/>
      <c r="B439" s="41"/>
      <c r="C439" s="42"/>
      <c r="D439" s="41"/>
      <c r="E439" s="44" t="str">
        <f>IFERROR(__xludf.DUMMYFUNCTION("REGEXEXTRACT(C439, """"""([^""""]+)"""""")"),"#N/A")</f>
        <v>#N/A</v>
      </c>
      <c r="F439" s="44"/>
    </row>
    <row r="440">
      <c r="A440" s="41"/>
      <c r="B440" s="41"/>
      <c r="C440" s="42"/>
      <c r="D440" s="41"/>
      <c r="E440" s="44" t="str">
        <f>IFERROR(__xludf.DUMMYFUNCTION("REGEXEXTRACT(C440, """"""([^""""]+)"""""")"),"#N/A")</f>
        <v>#N/A</v>
      </c>
      <c r="F440" s="44"/>
    </row>
    <row r="441">
      <c r="A441" s="41"/>
      <c r="B441" s="41"/>
      <c r="C441" s="42"/>
      <c r="D441" s="41"/>
      <c r="E441" s="44" t="str">
        <f>IFERROR(__xludf.DUMMYFUNCTION("REGEXEXTRACT(C441, """"""([^""""]+)"""""")"),"#N/A")</f>
        <v>#N/A</v>
      </c>
      <c r="F441" s="44"/>
    </row>
    <row r="442">
      <c r="A442" s="41"/>
      <c r="B442" s="41"/>
      <c r="C442" s="42"/>
      <c r="D442" s="41"/>
      <c r="E442" s="44" t="str">
        <f>IFERROR(__xludf.DUMMYFUNCTION("REGEXEXTRACT(C442, """"""([^""""]+)"""""")"),"#N/A")</f>
        <v>#N/A</v>
      </c>
      <c r="F442" s="44"/>
    </row>
    <row r="443">
      <c r="A443" s="41"/>
      <c r="B443" s="41"/>
      <c r="C443" s="42"/>
      <c r="D443" s="41"/>
      <c r="E443" s="44" t="str">
        <f>IFERROR(__xludf.DUMMYFUNCTION("REGEXEXTRACT(C443, """"""([^""""]+)"""""")"),"#N/A")</f>
        <v>#N/A</v>
      </c>
      <c r="F443" s="44"/>
    </row>
    <row r="444">
      <c r="A444" s="41"/>
      <c r="B444" s="41"/>
      <c r="C444" s="42"/>
      <c r="D444" s="41"/>
      <c r="E444" s="44" t="str">
        <f>IFERROR(__xludf.DUMMYFUNCTION("REGEXEXTRACT(C444, """"""([^""""]+)"""""")"),"#N/A")</f>
        <v>#N/A</v>
      </c>
      <c r="F444" s="44"/>
    </row>
    <row r="445">
      <c r="A445" s="41"/>
      <c r="B445" s="41"/>
      <c r="C445" s="42"/>
      <c r="D445" s="41"/>
      <c r="E445" s="44" t="str">
        <f>IFERROR(__xludf.DUMMYFUNCTION("REGEXEXTRACT(C445, """"""([^""""]+)"""""")"),"#N/A")</f>
        <v>#N/A</v>
      </c>
      <c r="F445" s="44"/>
    </row>
    <row r="446">
      <c r="A446" s="41"/>
      <c r="B446" s="41"/>
      <c r="C446" s="42"/>
      <c r="D446" s="41"/>
      <c r="E446" s="44" t="str">
        <f>IFERROR(__xludf.DUMMYFUNCTION("REGEXEXTRACT(C446, """"""([^""""]+)"""""")"),"#N/A")</f>
        <v>#N/A</v>
      </c>
      <c r="F446" s="44"/>
    </row>
    <row r="447">
      <c r="A447" s="41"/>
      <c r="B447" s="41"/>
      <c r="C447" s="42"/>
      <c r="D447" s="41"/>
      <c r="E447" s="44" t="str">
        <f>IFERROR(__xludf.DUMMYFUNCTION("REGEXEXTRACT(C447, """"""([^""""]+)"""""")"),"#N/A")</f>
        <v>#N/A</v>
      </c>
      <c r="F447" s="44"/>
    </row>
    <row r="448">
      <c r="A448" s="41"/>
      <c r="B448" s="41"/>
      <c r="C448" s="42"/>
      <c r="D448" s="41"/>
      <c r="E448" s="44" t="str">
        <f>IFERROR(__xludf.DUMMYFUNCTION("REGEXEXTRACT(C448, """"""([^""""]+)"""""")"),"#N/A")</f>
        <v>#N/A</v>
      </c>
      <c r="F448" s="44"/>
    </row>
    <row r="449">
      <c r="A449" s="41"/>
      <c r="B449" s="41"/>
      <c r="C449" s="42"/>
      <c r="D449" s="41"/>
      <c r="E449" s="44" t="str">
        <f>IFERROR(__xludf.DUMMYFUNCTION("REGEXEXTRACT(C449, """"""([^""""]+)"""""")"),"#N/A")</f>
        <v>#N/A</v>
      </c>
      <c r="F449" s="44"/>
    </row>
    <row r="450">
      <c r="A450" s="41"/>
      <c r="B450" s="41"/>
      <c r="C450" s="42"/>
      <c r="D450" s="41"/>
      <c r="E450" s="44" t="str">
        <f>IFERROR(__xludf.DUMMYFUNCTION("REGEXEXTRACT(C450, """"""([^""""]+)"""""")"),"#N/A")</f>
        <v>#N/A</v>
      </c>
      <c r="F450" s="44"/>
    </row>
    <row r="451">
      <c r="A451" s="41"/>
      <c r="B451" s="41"/>
      <c r="C451" s="42"/>
      <c r="D451" s="41"/>
      <c r="E451" s="44" t="str">
        <f>IFERROR(__xludf.DUMMYFUNCTION("REGEXEXTRACT(C451, """"""([^""""]+)"""""")"),"#N/A")</f>
        <v>#N/A</v>
      </c>
      <c r="F451" s="44"/>
    </row>
    <row r="452">
      <c r="A452" s="41"/>
      <c r="B452" s="41"/>
      <c r="C452" s="42"/>
      <c r="D452" s="41"/>
      <c r="E452" s="44" t="str">
        <f>IFERROR(__xludf.DUMMYFUNCTION("REGEXEXTRACT(C452, """"""([^""""]+)"""""")"),"#N/A")</f>
        <v>#N/A</v>
      </c>
      <c r="F452" s="44"/>
    </row>
    <row r="453">
      <c r="A453" s="41"/>
      <c r="B453" s="41"/>
      <c r="C453" s="42"/>
      <c r="D453" s="41"/>
      <c r="E453" s="44" t="str">
        <f>IFERROR(__xludf.DUMMYFUNCTION("REGEXEXTRACT(C453, """"""([^""""]+)"""""")"),"#N/A")</f>
        <v>#N/A</v>
      </c>
      <c r="F453" s="44"/>
    </row>
    <row r="454">
      <c r="A454" s="41"/>
      <c r="B454" s="41"/>
      <c r="C454" s="42"/>
      <c r="D454" s="41"/>
      <c r="E454" s="44" t="str">
        <f>IFERROR(__xludf.DUMMYFUNCTION("REGEXEXTRACT(C454, """"""([^""""]+)"""""")"),"#N/A")</f>
        <v>#N/A</v>
      </c>
      <c r="F454" s="44"/>
    </row>
    <row r="455">
      <c r="A455" s="41"/>
      <c r="B455" s="41"/>
      <c r="C455" s="42"/>
      <c r="D455" s="41"/>
      <c r="E455" s="44" t="str">
        <f>IFERROR(__xludf.DUMMYFUNCTION("REGEXEXTRACT(C455, """"""([^""""]+)"""""")"),"#N/A")</f>
        <v>#N/A</v>
      </c>
      <c r="F455" s="44"/>
    </row>
    <row r="456">
      <c r="A456" s="41"/>
      <c r="B456" s="41"/>
      <c r="C456" s="42"/>
      <c r="D456" s="41"/>
      <c r="E456" s="44" t="str">
        <f>IFERROR(__xludf.DUMMYFUNCTION("REGEXEXTRACT(C456, """"""([^""""]+)"""""")"),"#N/A")</f>
        <v>#N/A</v>
      </c>
      <c r="F456" s="44"/>
    </row>
    <row r="457">
      <c r="A457" s="41"/>
      <c r="B457" s="41"/>
      <c r="C457" s="42"/>
      <c r="D457" s="41"/>
      <c r="E457" s="44" t="str">
        <f>IFERROR(__xludf.DUMMYFUNCTION("REGEXEXTRACT(C457, """"""([^""""]+)"""""")"),"#N/A")</f>
        <v>#N/A</v>
      </c>
      <c r="F457" s="44"/>
    </row>
    <row r="458">
      <c r="A458" s="41"/>
      <c r="B458" s="41"/>
      <c r="C458" s="42"/>
      <c r="D458" s="41"/>
      <c r="E458" s="44" t="str">
        <f>IFERROR(__xludf.DUMMYFUNCTION("REGEXEXTRACT(C458, """"""([^""""]+)"""""")"),"#N/A")</f>
        <v>#N/A</v>
      </c>
      <c r="F458" s="44"/>
    </row>
    <row r="459">
      <c r="A459" s="41"/>
      <c r="B459" s="41"/>
      <c r="C459" s="42"/>
      <c r="D459" s="41"/>
      <c r="E459" s="44" t="str">
        <f>IFERROR(__xludf.DUMMYFUNCTION("REGEXEXTRACT(C459, """"""([^""""]+)"""""")"),"#N/A")</f>
        <v>#N/A</v>
      </c>
      <c r="F459" s="44"/>
    </row>
    <row r="460">
      <c r="A460" s="41"/>
      <c r="B460" s="41"/>
      <c r="C460" s="42"/>
      <c r="D460" s="41"/>
      <c r="E460" s="44" t="str">
        <f>IFERROR(__xludf.DUMMYFUNCTION("REGEXEXTRACT(C460, """"""([^""""]+)"""""")"),"#N/A")</f>
        <v>#N/A</v>
      </c>
      <c r="F460" s="44"/>
    </row>
    <row r="461">
      <c r="A461" s="41"/>
      <c r="B461" s="41"/>
      <c r="C461" s="42"/>
      <c r="D461" s="41"/>
      <c r="E461" s="44" t="str">
        <f>IFERROR(__xludf.DUMMYFUNCTION("REGEXEXTRACT(C461, """"""([^""""]+)"""""")"),"#N/A")</f>
        <v>#N/A</v>
      </c>
      <c r="F461" s="44"/>
    </row>
    <row r="462">
      <c r="A462" s="41"/>
      <c r="B462" s="41"/>
      <c r="C462" s="42"/>
      <c r="D462" s="41"/>
      <c r="E462" s="44" t="str">
        <f>IFERROR(__xludf.DUMMYFUNCTION("REGEXEXTRACT(C462, """"""([^""""]+)"""""")"),"#N/A")</f>
        <v>#N/A</v>
      </c>
      <c r="F462" s="44"/>
    </row>
    <row r="463">
      <c r="A463" s="41"/>
      <c r="B463" s="41"/>
      <c r="C463" s="42"/>
      <c r="D463" s="41"/>
      <c r="E463" s="44" t="str">
        <f>IFERROR(__xludf.DUMMYFUNCTION("REGEXEXTRACT(C463, """"""([^""""]+)"""""")"),"#N/A")</f>
        <v>#N/A</v>
      </c>
      <c r="F463" s="44"/>
    </row>
    <row r="464">
      <c r="A464" s="41"/>
      <c r="B464" s="41"/>
      <c r="C464" s="42"/>
      <c r="D464" s="41"/>
      <c r="E464" s="44" t="str">
        <f>IFERROR(__xludf.DUMMYFUNCTION("REGEXEXTRACT(C464, """"""([^""""]+)"""""")"),"#N/A")</f>
        <v>#N/A</v>
      </c>
      <c r="F464" s="44"/>
    </row>
    <row r="465">
      <c r="A465" s="41"/>
      <c r="B465" s="41"/>
      <c r="C465" s="42"/>
      <c r="D465" s="41"/>
      <c r="E465" s="44" t="str">
        <f>IFERROR(__xludf.DUMMYFUNCTION("REGEXEXTRACT(C465, """"""([^""""]+)"""""")"),"#N/A")</f>
        <v>#N/A</v>
      </c>
      <c r="F465" s="44"/>
    </row>
    <row r="466">
      <c r="A466" s="41"/>
      <c r="B466" s="41"/>
      <c r="C466" s="42"/>
      <c r="D466" s="41"/>
      <c r="E466" s="44" t="str">
        <f>IFERROR(__xludf.DUMMYFUNCTION("REGEXEXTRACT(C466, """"""([^""""]+)"""""")"),"#N/A")</f>
        <v>#N/A</v>
      </c>
      <c r="F466" s="44"/>
    </row>
    <row r="467">
      <c r="A467" s="41"/>
      <c r="B467" s="41"/>
      <c r="C467" s="42"/>
      <c r="D467" s="41"/>
      <c r="E467" s="44" t="str">
        <f>IFERROR(__xludf.DUMMYFUNCTION("REGEXEXTRACT(C467, """"""([^""""]+)"""""")"),"#N/A")</f>
        <v>#N/A</v>
      </c>
      <c r="F467" s="44"/>
    </row>
    <row r="468">
      <c r="A468" s="41"/>
      <c r="B468" s="41"/>
      <c r="C468" s="42"/>
      <c r="D468" s="41"/>
      <c r="E468" s="44" t="str">
        <f>IFERROR(__xludf.DUMMYFUNCTION("REGEXEXTRACT(C468, """"""([^""""]+)"""""")"),"#N/A")</f>
        <v>#N/A</v>
      </c>
      <c r="F468" s="44"/>
    </row>
    <row r="469">
      <c r="A469" s="41"/>
      <c r="B469" s="41"/>
      <c r="C469" s="42"/>
      <c r="D469" s="41"/>
      <c r="E469" s="44" t="str">
        <f>IFERROR(__xludf.DUMMYFUNCTION("REGEXEXTRACT(C469, """"""([^""""]+)"""""")"),"#N/A")</f>
        <v>#N/A</v>
      </c>
      <c r="F469" s="44"/>
    </row>
    <row r="470">
      <c r="A470" s="41"/>
      <c r="B470" s="41"/>
      <c r="C470" s="42"/>
      <c r="D470" s="41"/>
      <c r="E470" s="44" t="str">
        <f>IFERROR(__xludf.DUMMYFUNCTION("REGEXEXTRACT(C470, """"""([^""""]+)"""""")"),"#N/A")</f>
        <v>#N/A</v>
      </c>
      <c r="F470" s="44"/>
    </row>
    <row r="471">
      <c r="A471" s="41"/>
      <c r="B471" s="41"/>
      <c r="C471" s="42"/>
      <c r="D471" s="41"/>
      <c r="E471" s="44" t="str">
        <f>IFERROR(__xludf.DUMMYFUNCTION("REGEXEXTRACT(C471, """"""([^""""]+)"""""")"),"#N/A")</f>
        <v>#N/A</v>
      </c>
      <c r="F471" s="44"/>
    </row>
    <row r="472">
      <c r="A472" s="41"/>
      <c r="B472" s="41"/>
      <c r="C472" s="42"/>
      <c r="D472" s="41"/>
      <c r="E472" s="44" t="str">
        <f>IFERROR(__xludf.DUMMYFUNCTION("REGEXEXTRACT(C472, """"""([^""""]+)"""""")"),"#N/A")</f>
        <v>#N/A</v>
      </c>
      <c r="F472" s="44"/>
    </row>
    <row r="473">
      <c r="A473" s="41"/>
      <c r="B473" s="41"/>
      <c r="C473" s="42"/>
      <c r="D473" s="41"/>
      <c r="E473" s="44" t="str">
        <f>IFERROR(__xludf.DUMMYFUNCTION("REGEXEXTRACT(C473, """"""([^""""]+)"""""")"),"#N/A")</f>
        <v>#N/A</v>
      </c>
      <c r="F473" s="44"/>
    </row>
    <row r="474">
      <c r="A474" s="41"/>
      <c r="B474" s="41"/>
      <c r="C474" s="42"/>
      <c r="D474" s="41"/>
      <c r="E474" s="44" t="str">
        <f>IFERROR(__xludf.DUMMYFUNCTION("REGEXEXTRACT(C474, """"""([^""""]+)"""""")"),"#N/A")</f>
        <v>#N/A</v>
      </c>
      <c r="F474" s="44"/>
    </row>
    <row r="475">
      <c r="A475" s="41"/>
      <c r="B475" s="41"/>
      <c r="C475" s="42"/>
      <c r="D475" s="41"/>
      <c r="E475" s="44" t="str">
        <f>IFERROR(__xludf.DUMMYFUNCTION("REGEXEXTRACT(C475, """"""([^""""]+)"""""")"),"#N/A")</f>
        <v>#N/A</v>
      </c>
      <c r="F475" s="44"/>
    </row>
    <row r="476">
      <c r="A476" s="41"/>
      <c r="B476" s="41"/>
      <c r="C476" s="42"/>
      <c r="D476" s="41"/>
      <c r="E476" s="44" t="str">
        <f>IFERROR(__xludf.DUMMYFUNCTION("REGEXEXTRACT(C476, """"""([^""""]+)"""""")"),"#N/A")</f>
        <v>#N/A</v>
      </c>
      <c r="F476" s="44"/>
    </row>
    <row r="477">
      <c r="A477" s="41"/>
      <c r="B477" s="41"/>
      <c r="C477" s="42"/>
      <c r="D477" s="41"/>
      <c r="E477" s="44" t="str">
        <f>IFERROR(__xludf.DUMMYFUNCTION("REGEXEXTRACT(C477, """"""([^""""]+)"""""")"),"#N/A")</f>
        <v>#N/A</v>
      </c>
      <c r="F477" s="44"/>
    </row>
    <row r="478">
      <c r="A478" s="41"/>
      <c r="B478" s="41"/>
      <c r="C478" s="42"/>
      <c r="D478" s="41"/>
      <c r="E478" s="44" t="str">
        <f>IFERROR(__xludf.DUMMYFUNCTION("REGEXEXTRACT(C478, """"""([^""""]+)"""""")"),"#N/A")</f>
        <v>#N/A</v>
      </c>
      <c r="F478" s="44"/>
    </row>
    <row r="479">
      <c r="A479" s="41"/>
      <c r="B479" s="41"/>
      <c r="C479" s="42"/>
      <c r="D479" s="41"/>
      <c r="E479" s="44" t="str">
        <f>IFERROR(__xludf.DUMMYFUNCTION("REGEXEXTRACT(C479, """"""([^""""]+)"""""")"),"#N/A")</f>
        <v>#N/A</v>
      </c>
      <c r="F479" s="44"/>
    </row>
    <row r="480">
      <c r="A480" s="41"/>
      <c r="B480" s="41"/>
      <c r="C480" s="42"/>
      <c r="D480" s="41"/>
      <c r="E480" s="44" t="str">
        <f>IFERROR(__xludf.DUMMYFUNCTION("REGEXEXTRACT(C480, """"""([^""""]+)"""""")"),"#N/A")</f>
        <v>#N/A</v>
      </c>
      <c r="F480" s="44"/>
    </row>
    <row r="481">
      <c r="A481" s="41"/>
      <c r="B481" s="41"/>
      <c r="C481" s="42"/>
      <c r="D481" s="41"/>
      <c r="E481" s="44" t="str">
        <f>IFERROR(__xludf.DUMMYFUNCTION("REGEXEXTRACT(C481, """"""([^""""]+)"""""")"),"#N/A")</f>
        <v>#N/A</v>
      </c>
      <c r="F481" s="44"/>
    </row>
    <row r="482">
      <c r="A482" s="41"/>
      <c r="B482" s="41"/>
      <c r="C482" s="42"/>
      <c r="D482" s="41"/>
      <c r="E482" s="44" t="str">
        <f>IFERROR(__xludf.DUMMYFUNCTION("REGEXEXTRACT(C482, """"""([^""""]+)"""""")"),"#N/A")</f>
        <v>#N/A</v>
      </c>
      <c r="F482" s="44"/>
    </row>
    <row r="483">
      <c r="A483" s="41"/>
      <c r="B483" s="41"/>
      <c r="C483" s="42"/>
      <c r="D483" s="41"/>
      <c r="E483" s="44" t="str">
        <f>IFERROR(__xludf.DUMMYFUNCTION("REGEXEXTRACT(C483, """"""([^""""]+)"""""")"),"#N/A")</f>
        <v>#N/A</v>
      </c>
      <c r="F483" s="44"/>
    </row>
    <row r="484">
      <c r="A484" s="41"/>
      <c r="B484" s="41"/>
      <c r="C484" s="42"/>
      <c r="D484" s="41"/>
      <c r="E484" s="44" t="str">
        <f>IFERROR(__xludf.DUMMYFUNCTION("REGEXEXTRACT(C484, """"""([^""""]+)"""""")"),"#N/A")</f>
        <v>#N/A</v>
      </c>
      <c r="F484" s="44"/>
    </row>
    <row r="485">
      <c r="A485" s="41"/>
      <c r="B485" s="41"/>
      <c r="C485" s="42"/>
      <c r="D485" s="41"/>
      <c r="E485" s="44" t="str">
        <f>IFERROR(__xludf.DUMMYFUNCTION("REGEXEXTRACT(C485, """"""([^""""]+)"""""")"),"#N/A")</f>
        <v>#N/A</v>
      </c>
      <c r="F485" s="44"/>
    </row>
    <row r="486">
      <c r="A486" s="41"/>
      <c r="B486" s="41"/>
      <c r="C486" s="42"/>
      <c r="D486" s="41"/>
      <c r="E486" s="44" t="str">
        <f>IFERROR(__xludf.DUMMYFUNCTION("REGEXEXTRACT(C486, """"""([^""""]+)"""""")"),"#N/A")</f>
        <v>#N/A</v>
      </c>
      <c r="F486" s="44"/>
    </row>
    <row r="487">
      <c r="A487" s="41"/>
      <c r="B487" s="41"/>
      <c r="C487" s="42"/>
      <c r="D487" s="41"/>
      <c r="E487" s="44" t="str">
        <f>IFERROR(__xludf.DUMMYFUNCTION("REGEXEXTRACT(C487, """"""([^""""]+)"""""")"),"#N/A")</f>
        <v>#N/A</v>
      </c>
      <c r="F487" s="44"/>
    </row>
    <row r="488">
      <c r="A488" s="41"/>
      <c r="B488" s="41"/>
      <c r="C488" s="42"/>
      <c r="D488" s="41"/>
      <c r="E488" s="44" t="str">
        <f>IFERROR(__xludf.DUMMYFUNCTION("REGEXEXTRACT(C488, """"""([^""""]+)"""""")"),"#N/A")</f>
        <v>#N/A</v>
      </c>
      <c r="F488" s="44"/>
    </row>
    <row r="489">
      <c r="A489" s="41"/>
      <c r="B489" s="41"/>
      <c r="C489" s="42"/>
      <c r="D489" s="41"/>
      <c r="E489" s="44" t="str">
        <f>IFERROR(__xludf.DUMMYFUNCTION("REGEXEXTRACT(C489, """"""([^""""]+)"""""")"),"#N/A")</f>
        <v>#N/A</v>
      </c>
      <c r="F489" s="44"/>
    </row>
    <row r="490">
      <c r="A490" s="41"/>
      <c r="B490" s="41"/>
      <c r="C490" s="42"/>
      <c r="D490" s="41"/>
      <c r="E490" s="44" t="str">
        <f>IFERROR(__xludf.DUMMYFUNCTION("REGEXEXTRACT(C490, """"""([^""""]+)"""""")"),"#N/A")</f>
        <v>#N/A</v>
      </c>
      <c r="F490" s="44"/>
    </row>
    <row r="491">
      <c r="A491" s="41"/>
      <c r="B491" s="41"/>
      <c r="C491" s="42"/>
      <c r="D491" s="41"/>
      <c r="E491" s="44" t="str">
        <f>IFERROR(__xludf.DUMMYFUNCTION("REGEXEXTRACT(C491, """"""([^""""]+)"""""")"),"#N/A")</f>
        <v>#N/A</v>
      </c>
      <c r="F491" s="44"/>
    </row>
    <row r="492">
      <c r="A492" s="41"/>
      <c r="B492" s="41"/>
      <c r="C492" s="42"/>
      <c r="D492" s="41"/>
      <c r="E492" s="44" t="str">
        <f>IFERROR(__xludf.DUMMYFUNCTION("REGEXEXTRACT(C492, """"""([^""""]+)"""""")"),"#N/A")</f>
        <v>#N/A</v>
      </c>
      <c r="F492" s="44"/>
    </row>
    <row r="493">
      <c r="A493" s="41"/>
      <c r="B493" s="41"/>
      <c r="C493" s="42"/>
      <c r="D493" s="41"/>
      <c r="E493" s="44" t="str">
        <f>IFERROR(__xludf.DUMMYFUNCTION("REGEXEXTRACT(C493, """"""([^""""]+)"""""")"),"#N/A")</f>
        <v>#N/A</v>
      </c>
      <c r="F493" s="44"/>
    </row>
    <row r="494">
      <c r="A494" s="41"/>
      <c r="B494" s="41"/>
      <c r="C494" s="42"/>
      <c r="D494" s="41"/>
      <c r="E494" s="44" t="str">
        <f>IFERROR(__xludf.DUMMYFUNCTION("REGEXEXTRACT(C494, """"""([^""""]+)"""""")"),"#N/A")</f>
        <v>#N/A</v>
      </c>
      <c r="F494" s="44"/>
    </row>
    <row r="495">
      <c r="A495" s="41"/>
      <c r="B495" s="41"/>
      <c r="C495" s="42"/>
      <c r="D495" s="41"/>
      <c r="E495" s="44" t="str">
        <f>IFERROR(__xludf.DUMMYFUNCTION("REGEXEXTRACT(C495, """"""([^""""]+)"""""")"),"#N/A")</f>
        <v>#N/A</v>
      </c>
      <c r="F495" s="44"/>
    </row>
    <row r="496">
      <c r="A496" s="41"/>
      <c r="B496" s="41"/>
      <c r="C496" s="42"/>
      <c r="D496" s="41"/>
      <c r="E496" s="44" t="str">
        <f>IFERROR(__xludf.DUMMYFUNCTION("REGEXEXTRACT(C496, """"""([^""""]+)"""""")"),"#N/A")</f>
        <v>#N/A</v>
      </c>
      <c r="F496" s="44"/>
    </row>
    <row r="497">
      <c r="A497" s="41"/>
      <c r="B497" s="41"/>
      <c r="C497" s="42"/>
      <c r="D497" s="41"/>
      <c r="E497" s="44" t="str">
        <f>IFERROR(__xludf.DUMMYFUNCTION("REGEXEXTRACT(C497, """"""([^""""]+)"""""")"),"#N/A")</f>
        <v>#N/A</v>
      </c>
      <c r="F497" s="44"/>
    </row>
    <row r="498">
      <c r="A498" s="41"/>
      <c r="B498" s="41"/>
      <c r="C498" s="42"/>
      <c r="D498" s="41"/>
      <c r="E498" s="44" t="str">
        <f>IFERROR(__xludf.DUMMYFUNCTION("REGEXEXTRACT(C498, """"""([^""""]+)"""""")"),"#N/A")</f>
        <v>#N/A</v>
      </c>
      <c r="F498" s="44"/>
    </row>
    <row r="499">
      <c r="A499" s="41"/>
      <c r="B499" s="41"/>
      <c r="C499" s="42"/>
      <c r="D499" s="41"/>
      <c r="E499" s="44" t="str">
        <f>IFERROR(__xludf.DUMMYFUNCTION("REGEXEXTRACT(C499, """"""([^""""]+)"""""")"),"#N/A")</f>
        <v>#N/A</v>
      </c>
      <c r="F499" s="44"/>
    </row>
    <row r="500">
      <c r="A500" s="41"/>
      <c r="B500" s="41"/>
      <c r="C500" s="42"/>
      <c r="D500" s="41"/>
      <c r="E500" s="44" t="str">
        <f>IFERROR(__xludf.DUMMYFUNCTION("REGEXEXTRACT(C500, """"""([^""""]+)"""""")"),"#N/A")</f>
        <v>#N/A</v>
      </c>
      <c r="F500" s="44"/>
    </row>
    <row r="501">
      <c r="A501" s="41"/>
      <c r="B501" s="41"/>
      <c r="C501" s="42"/>
      <c r="D501" s="41"/>
      <c r="E501" s="44" t="str">
        <f>IFERROR(__xludf.DUMMYFUNCTION("REGEXEXTRACT(C501, """"""([^""""]+)"""""")"),"#N/A")</f>
        <v>#N/A</v>
      </c>
      <c r="F501" s="44"/>
    </row>
    <row r="502">
      <c r="A502" s="41"/>
      <c r="B502" s="41"/>
      <c r="C502" s="42"/>
      <c r="D502" s="41"/>
      <c r="E502" s="44" t="str">
        <f>IFERROR(__xludf.DUMMYFUNCTION("REGEXEXTRACT(C502, """"""([^""""]+)"""""")"),"#N/A")</f>
        <v>#N/A</v>
      </c>
      <c r="F502" s="44"/>
    </row>
    <row r="503">
      <c r="A503" s="41"/>
      <c r="B503" s="41"/>
      <c r="C503" s="42"/>
      <c r="D503" s="41"/>
      <c r="E503" s="44" t="str">
        <f>IFERROR(__xludf.DUMMYFUNCTION("REGEXEXTRACT(C503, """"""([^""""]+)"""""")"),"#N/A")</f>
        <v>#N/A</v>
      </c>
      <c r="F503" s="44"/>
    </row>
    <row r="504">
      <c r="A504" s="41"/>
      <c r="B504" s="41"/>
      <c r="C504" s="42"/>
      <c r="D504" s="41"/>
      <c r="E504" s="44" t="str">
        <f>IFERROR(__xludf.DUMMYFUNCTION("REGEXEXTRACT(C504, """"""([^""""]+)"""""")"),"#N/A")</f>
        <v>#N/A</v>
      </c>
      <c r="F504" s="44"/>
    </row>
    <row r="505">
      <c r="A505" s="41"/>
      <c r="B505" s="41"/>
      <c r="C505" s="42"/>
      <c r="D505" s="41"/>
      <c r="E505" s="44" t="str">
        <f>IFERROR(__xludf.DUMMYFUNCTION("REGEXEXTRACT(C505, """"""([^""""]+)"""""")"),"#N/A")</f>
        <v>#N/A</v>
      </c>
      <c r="F505" s="44"/>
    </row>
    <row r="506">
      <c r="A506" s="41"/>
      <c r="B506" s="41"/>
      <c r="C506" s="42"/>
      <c r="D506" s="41"/>
      <c r="E506" s="44" t="str">
        <f>IFERROR(__xludf.DUMMYFUNCTION("REGEXEXTRACT(C506, """"""([^""""]+)"""""")"),"#N/A")</f>
        <v>#N/A</v>
      </c>
      <c r="F506" s="44"/>
    </row>
    <row r="507">
      <c r="A507" s="41"/>
      <c r="B507" s="41"/>
      <c r="C507" s="42"/>
      <c r="D507" s="41"/>
      <c r="E507" s="44" t="str">
        <f>IFERROR(__xludf.DUMMYFUNCTION("REGEXEXTRACT(C507, """"""([^""""]+)"""""")"),"#N/A")</f>
        <v>#N/A</v>
      </c>
      <c r="F507" s="44"/>
    </row>
    <row r="508">
      <c r="A508" s="41"/>
      <c r="B508" s="41"/>
      <c r="C508" s="42"/>
      <c r="D508" s="41"/>
      <c r="E508" s="44" t="str">
        <f>IFERROR(__xludf.DUMMYFUNCTION("REGEXEXTRACT(C508, """"""([^""""]+)"""""")"),"#N/A")</f>
        <v>#N/A</v>
      </c>
      <c r="F508" s="44"/>
    </row>
    <row r="509">
      <c r="A509" s="41"/>
      <c r="B509" s="41"/>
      <c r="C509" s="42"/>
      <c r="D509" s="41"/>
      <c r="E509" s="44" t="str">
        <f>IFERROR(__xludf.DUMMYFUNCTION("REGEXEXTRACT(C509, """"""([^""""]+)"""""")"),"#N/A")</f>
        <v>#N/A</v>
      </c>
      <c r="F509" s="44"/>
    </row>
    <row r="510">
      <c r="A510" s="41"/>
      <c r="B510" s="41"/>
      <c r="C510" s="42"/>
      <c r="D510" s="41"/>
      <c r="E510" s="44" t="str">
        <f>IFERROR(__xludf.DUMMYFUNCTION("REGEXEXTRACT(C510, """"""([^""""]+)"""""")"),"#N/A")</f>
        <v>#N/A</v>
      </c>
      <c r="F510" s="44"/>
    </row>
    <row r="511">
      <c r="A511" s="41"/>
      <c r="B511" s="41"/>
      <c r="C511" s="42"/>
      <c r="D511" s="41"/>
      <c r="E511" s="44" t="str">
        <f>IFERROR(__xludf.DUMMYFUNCTION("REGEXEXTRACT(C511, """"""([^""""]+)"""""")"),"#N/A")</f>
        <v>#N/A</v>
      </c>
      <c r="F511" s="44"/>
    </row>
    <row r="512">
      <c r="A512" s="41"/>
      <c r="B512" s="41"/>
      <c r="C512" s="42"/>
      <c r="D512" s="41"/>
      <c r="E512" s="44" t="str">
        <f>IFERROR(__xludf.DUMMYFUNCTION("REGEXEXTRACT(C512, """"""([^""""]+)"""""")"),"#N/A")</f>
        <v>#N/A</v>
      </c>
      <c r="F512" s="44"/>
    </row>
    <row r="513">
      <c r="A513" s="41"/>
      <c r="B513" s="41"/>
      <c r="C513" s="42"/>
      <c r="D513" s="41"/>
      <c r="E513" s="44" t="str">
        <f>IFERROR(__xludf.DUMMYFUNCTION("REGEXEXTRACT(C513, """"""([^""""]+)"""""")"),"#N/A")</f>
        <v>#N/A</v>
      </c>
      <c r="F513" s="44"/>
    </row>
    <row r="514">
      <c r="A514" s="41"/>
      <c r="B514" s="41"/>
      <c r="C514" s="42"/>
      <c r="D514" s="41"/>
      <c r="E514" s="44" t="str">
        <f>IFERROR(__xludf.DUMMYFUNCTION("REGEXEXTRACT(C514, """"""([^""""]+)"""""")"),"#N/A")</f>
        <v>#N/A</v>
      </c>
      <c r="F514" s="44"/>
    </row>
    <row r="515">
      <c r="A515" s="41"/>
      <c r="B515" s="41"/>
      <c r="C515" s="42"/>
      <c r="D515" s="41"/>
      <c r="E515" s="44" t="str">
        <f>IFERROR(__xludf.DUMMYFUNCTION("REGEXEXTRACT(C515, """"""([^""""]+)"""""")"),"#N/A")</f>
        <v>#N/A</v>
      </c>
      <c r="F515" s="44"/>
    </row>
    <row r="516">
      <c r="A516" s="41"/>
      <c r="B516" s="41"/>
      <c r="C516" s="42"/>
      <c r="D516" s="41"/>
      <c r="E516" s="44" t="str">
        <f>IFERROR(__xludf.DUMMYFUNCTION("REGEXEXTRACT(C516, """"""([^""""]+)"""""")"),"#N/A")</f>
        <v>#N/A</v>
      </c>
      <c r="F516" s="44"/>
    </row>
    <row r="517">
      <c r="A517" s="41"/>
      <c r="B517" s="41"/>
      <c r="C517" s="42"/>
      <c r="D517" s="41"/>
      <c r="E517" s="44" t="str">
        <f>IFERROR(__xludf.DUMMYFUNCTION("REGEXEXTRACT(C517, """"""([^""""]+)"""""")"),"#N/A")</f>
        <v>#N/A</v>
      </c>
      <c r="F517" s="44"/>
    </row>
    <row r="518">
      <c r="A518" s="41"/>
      <c r="B518" s="41"/>
      <c r="C518" s="42"/>
      <c r="D518" s="41"/>
      <c r="E518" s="44" t="str">
        <f>IFERROR(__xludf.DUMMYFUNCTION("REGEXEXTRACT(C518, """"""([^""""]+)"""""")"),"#N/A")</f>
        <v>#N/A</v>
      </c>
      <c r="F518" s="44"/>
    </row>
    <row r="519">
      <c r="A519" s="41"/>
      <c r="B519" s="41"/>
      <c r="C519" s="42"/>
      <c r="D519" s="41"/>
      <c r="E519" s="44" t="str">
        <f>IFERROR(__xludf.DUMMYFUNCTION("REGEXEXTRACT(C519, """"""([^""""]+)"""""")"),"#N/A")</f>
        <v>#N/A</v>
      </c>
      <c r="F519" s="44"/>
    </row>
    <row r="520">
      <c r="A520" s="41"/>
      <c r="B520" s="41"/>
      <c r="C520" s="42"/>
      <c r="D520" s="41"/>
      <c r="E520" s="44" t="str">
        <f>IFERROR(__xludf.DUMMYFUNCTION("REGEXEXTRACT(C520, """"""([^""""]+)"""""")"),"#N/A")</f>
        <v>#N/A</v>
      </c>
      <c r="F520" s="44"/>
    </row>
    <row r="521">
      <c r="A521" s="41"/>
      <c r="B521" s="41"/>
      <c r="C521" s="42"/>
      <c r="D521" s="41"/>
      <c r="E521" s="44" t="str">
        <f>IFERROR(__xludf.DUMMYFUNCTION("REGEXEXTRACT(C521, """"""([^""""]+)"""""")"),"#N/A")</f>
        <v>#N/A</v>
      </c>
      <c r="F521" s="44"/>
    </row>
    <row r="522">
      <c r="A522" s="41"/>
      <c r="B522" s="41"/>
      <c r="C522" s="42"/>
      <c r="D522" s="41"/>
      <c r="E522" s="44" t="str">
        <f>IFERROR(__xludf.DUMMYFUNCTION("REGEXEXTRACT(C522, """"""([^""""]+)"""""")"),"#N/A")</f>
        <v>#N/A</v>
      </c>
      <c r="F522" s="44"/>
    </row>
    <row r="523">
      <c r="A523" s="41"/>
      <c r="B523" s="41"/>
      <c r="C523" s="42"/>
      <c r="D523" s="41"/>
      <c r="E523" s="44" t="str">
        <f>IFERROR(__xludf.DUMMYFUNCTION("REGEXEXTRACT(C523, """"""([^""""]+)"""""")"),"#N/A")</f>
        <v>#N/A</v>
      </c>
      <c r="F523" s="44"/>
    </row>
    <row r="524">
      <c r="A524" s="41"/>
      <c r="B524" s="41"/>
      <c r="C524" s="42"/>
      <c r="D524" s="41"/>
      <c r="E524" s="44" t="str">
        <f>IFERROR(__xludf.DUMMYFUNCTION("REGEXEXTRACT(C524, """"""([^""""]+)"""""")"),"#N/A")</f>
        <v>#N/A</v>
      </c>
      <c r="F524" s="44"/>
    </row>
    <row r="525">
      <c r="A525" s="41"/>
      <c r="B525" s="41"/>
      <c r="C525" s="42"/>
      <c r="D525" s="41"/>
      <c r="E525" s="44" t="str">
        <f>IFERROR(__xludf.DUMMYFUNCTION("REGEXEXTRACT(C525, """"""([^""""]+)"""""")"),"#N/A")</f>
        <v>#N/A</v>
      </c>
      <c r="F525" s="44"/>
    </row>
    <row r="526">
      <c r="A526" s="41"/>
      <c r="B526" s="41"/>
      <c r="C526" s="42"/>
      <c r="D526" s="41"/>
      <c r="E526" s="44" t="str">
        <f>IFERROR(__xludf.DUMMYFUNCTION("REGEXEXTRACT(C526, """"""([^""""]+)"""""")"),"#N/A")</f>
        <v>#N/A</v>
      </c>
      <c r="F526" s="44"/>
    </row>
    <row r="527">
      <c r="A527" s="41"/>
      <c r="B527" s="41"/>
      <c r="C527" s="42"/>
      <c r="D527" s="41"/>
      <c r="E527" s="44" t="str">
        <f>IFERROR(__xludf.DUMMYFUNCTION("REGEXEXTRACT(C527, """"""([^""""]+)"""""")"),"#N/A")</f>
        <v>#N/A</v>
      </c>
      <c r="F527" s="44"/>
    </row>
    <row r="528">
      <c r="A528" s="41"/>
      <c r="B528" s="41"/>
      <c r="C528" s="42"/>
      <c r="D528" s="41"/>
      <c r="E528" s="44" t="str">
        <f>IFERROR(__xludf.DUMMYFUNCTION("REGEXEXTRACT(C528, """"""([^""""]+)"""""")"),"#N/A")</f>
        <v>#N/A</v>
      </c>
      <c r="F528" s="44"/>
    </row>
    <row r="529">
      <c r="A529" s="41"/>
      <c r="B529" s="41"/>
      <c r="C529" s="42"/>
      <c r="D529" s="41"/>
      <c r="E529" s="44" t="str">
        <f>IFERROR(__xludf.DUMMYFUNCTION("REGEXEXTRACT(C529, """"""([^""""]+)"""""")"),"#N/A")</f>
        <v>#N/A</v>
      </c>
      <c r="F529" s="44"/>
    </row>
    <row r="530">
      <c r="A530" s="41"/>
      <c r="B530" s="41"/>
      <c r="C530" s="42"/>
      <c r="D530" s="41"/>
      <c r="E530" s="44" t="str">
        <f>IFERROR(__xludf.DUMMYFUNCTION("REGEXEXTRACT(C530, """"""([^""""]+)"""""")"),"#N/A")</f>
        <v>#N/A</v>
      </c>
      <c r="F530" s="44"/>
    </row>
    <row r="531">
      <c r="A531" s="41"/>
      <c r="B531" s="41"/>
      <c r="C531" s="42"/>
      <c r="D531" s="41"/>
      <c r="E531" s="44" t="str">
        <f>IFERROR(__xludf.DUMMYFUNCTION("REGEXEXTRACT(C531, """"""([^""""]+)"""""")"),"#N/A")</f>
        <v>#N/A</v>
      </c>
      <c r="F531" s="44"/>
    </row>
    <row r="532">
      <c r="A532" s="41"/>
      <c r="B532" s="41"/>
      <c r="C532" s="42"/>
      <c r="D532" s="41"/>
      <c r="E532" s="44" t="str">
        <f>IFERROR(__xludf.DUMMYFUNCTION("REGEXEXTRACT(C532, """"""([^""""]+)"""""")"),"#N/A")</f>
        <v>#N/A</v>
      </c>
      <c r="F532" s="44"/>
    </row>
    <row r="533">
      <c r="A533" s="41"/>
      <c r="B533" s="41"/>
      <c r="C533" s="42"/>
      <c r="D533" s="41"/>
      <c r="E533" s="44" t="str">
        <f>IFERROR(__xludf.DUMMYFUNCTION("REGEXEXTRACT(C533, """"""([^""""]+)"""""")"),"#N/A")</f>
        <v>#N/A</v>
      </c>
      <c r="F533" s="44"/>
    </row>
    <row r="534">
      <c r="A534" s="41"/>
      <c r="B534" s="41"/>
      <c r="C534" s="42"/>
      <c r="D534" s="41"/>
      <c r="E534" s="44" t="str">
        <f>IFERROR(__xludf.DUMMYFUNCTION("REGEXEXTRACT(C534, """"""([^""""]+)"""""")"),"#N/A")</f>
        <v>#N/A</v>
      </c>
      <c r="F534" s="44"/>
    </row>
    <row r="535">
      <c r="A535" s="41"/>
      <c r="B535" s="41"/>
      <c r="C535" s="42"/>
      <c r="D535" s="41"/>
      <c r="E535" s="44" t="str">
        <f>IFERROR(__xludf.DUMMYFUNCTION("REGEXEXTRACT(C535, """"""([^""""]+)"""""")"),"#N/A")</f>
        <v>#N/A</v>
      </c>
      <c r="F535" s="44"/>
    </row>
    <row r="536">
      <c r="A536" s="41"/>
      <c r="B536" s="41"/>
      <c r="C536" s="42"/>
      <c r="D536" s="41"/>
      <c r="E536" s="44" t="str">
        <f>IFERROR(__xludf.DUMMYFUNCTION("REGEXEXTRACT(C536, """"""([^""""]+)"""""")"),"#N/A")</f>
        <v>#N/A</v>
      </c>
      <c r="F536" s="44"/>
    </row>
    <row r="537">
      <c r="A537" s="41"/>
      <c r="B537" s="41"/>
      <c r="C537" s="42"/>
      <c r="D537" s="41"/>
      <c r="E537" s="44" t="str">
        <f>IFERROR(__xludf.DUMMYFUNCTION("REGEXEXTRACT(C537, """"""([^""""]+)"""""")"),"#N/A")</f>
        <v>#N/A</v>
      </c>
      <c r="F537" s="44"/>
    </row>
    <row r="538">
      <c r="A538" s="41"/>
      <c r="B538" s="41"/>
      <c r="C538" s="42"/>
      <c r="D538" s="41"/>
      <c r="E538" s="44" t="str">
        <f>IFERROR(__xludf.DUMMYFUNCTION("REGEXEXTRACT(C538, """"""([^""""]+)"""""")"),"#N/A")</f>
        <v>#N/A</v>
      </c>
      <c r="F538" s="44"/>
    </row>
    <row r="539">
      <c r="A539" s="41"/>
      <c r="B539" s="41"/>
      <c r="C539" s="42"/>
      <c r="D539" s="41"/>
      <c r="E539" s="44" t="str">
        <f>IFERROR(__xludf.DUMMYFUNCTION("REGEXEXTRACT(C539, """"""([^""""]+)"""""")"),"#N/A")</f>
        <v>#N/A</v>
      </c>
      <c r="F539" s="44"/>
    </row>
    <row r="540">
      <c r="A540" s="41"/>
      <c r="B540" s="41"/>
      <c r="C540" s="42"/>
      <c r="D540" s="41"/>
      <c r="E540" s="44" t="str">
        <f>IFERROR(__xludf.DUMMYFUNCTION("REGEXEXTRACT(C540, """"""([^""""]+)"""""")"),"#N/A")</f>
        <v>#N/A</v>
      </c>
      <c r="F540" s="44"/>
    </row>
    <row r="541">
      <c r="A541" s="41"/>
      <c r="B541" s="41"/>
      <c r="C541" s="42"/>
      <c r="D541" s="41"/>
      <c r="E541" s="44" t="str">
        <f>IFERROR(__xludf.DUMMYFUNCTION("REGEXEXTRACT(C541, """"""([^""""]+)"""""")"),"#N/A")</f>
        <v>#N/A</v>
      </c>
      <c r="F541" s="44"/>
    </row>
    <row r="542">
      <c r="A542" s="41"/>
      <c r="B542" s="41"/>
      <c r="C542" s="42"/>
      <c r="D542" s="41"/>
      <c r="E542" s="44" t="str">
        <f>IFERROR(__xludf.DUMMYFUNCTION("REGEXEXTRACT(C542, """"""([^""""]+)"""""")"),"#N/A")</f>
        <v>#N/A</v>
      </c>
      <c r="F542" s="44"/>
    </row>
    <row r="543">
      <c r="A543" s="41"/>
      <c r="B543" s="41"/>
      <c r="C543" s="42"/>
      <c r="D543" s="41"/>
      <c r="E543" s="44" t="str">
        <f>IFERROR(__xludf.DUMMYFUNCTION("REGEXEXTRACT(C543, """"""([^""""]+)"""""")"),"#N/A")</f>
        <v>#N/A</v>
      </c>
      <c r="F543" s="44"/>
    </row>
    <row r="544">
      <c r="A544" s="41"/>
      <c r="B544" s="41"/>
      <c r="C544" s="42"/>
      <c r="D544" s="41"/>
      <c r="E544" s="44" t="str">
        <f>IFERROR(__xludf.DUMMYFUNCTION("REGEXEXTRACT(C544, """"""([^""""]+)"""""")"),"#N/A")</f>
        <v>#N/A</v>
      </c>
      <c r="F544" s="44"/>
    </row>
    <row r="545">
      <c r="A545" s="41"/>
      <c r="B545" s="41"/>
      <c r="C545" s="42"/>
      <c r="D545" s="41"/>
      <c r="E545" s="44" t="str">
        <f>IFERROR(__xludf.DUMMYFUNCTION("REGEXEXTRACT(C545, """"""([^""""]+)"""""")"),"#N/A")</f>
        <v>#N/A</v>
      </c>
      <c r="F545" s="44"/>
    </row>
    <row r="546">
      <c r="A546" s="41"/>
      <c r="B546" s="41"/>
      <c r="C546" s="42"/>
      <c r="D546" s="41"/>
      <c r="E546" s="44" t="str">
        <f>IFERROR(__xludf.DUMMYFUNCTION("REGEXEXTRACT(C546, """"""([^""""]+)"""""")"),"#N/A")</f>
        <v>#N/A</v>
      </c>
      <c r="F546" s="44"/>
    </row>
    <row r="547">
      <c r="A547" s="41"/>
      <c r="B547" s="41"/>
      <c r="C547" s="42"/>
      <c r="D547" s="41"/>
      <c r="E547" s="44" t="str">
        <f>IFERROR(__xludf.DUMMYFUNCTION("REGEXEXTRACT(C547, """"""([^""""]+)"""""")"),"#N/A")</f>
        <v>#N/A</v>
      </c>
      <c r="F547" s="44"/>
    </row>
    <row r="548">
      <c r="A548" s="41"/>
      <c r="B548" s="41"/>
      <c r="C548" s="42"/>
      <c r="D548" s="41"/>
      <c r="E548" s="44" t="str">
        <f>IFERROR(__xludf.DUMMYFUNCTION("REGEXEXTRACT(C548, """"""([^""""]+)"""""")"),"#N/A")</f>
        <v>#N/A</v>
      </c>
      <c r="F548" s="44"/>
    </row>
    <row r="549">
      <c r="A549" s="41"/>
      <c r="B549" s="41"/>
      <c r="C549" s="42"/>
      <c r="D549" s="41"/>
      <c r="E549" s="44" t="str">
        <f>IFERROR(__xludf.DUMMYFUNCTION("REGEXEXTRACT(C549, """"""([^""""]+)"""""")"),"#N/A")</f>
        <v>#N/A</v>
      </c>
      <c r="F549" s="44"/>
    </row>
    <row r="550">
      <c r="A550" s="41"/>
      <c r="B550" s="41"/>
      <c r="C550" s="42"/>
      <c r="D550" s="41"/>
      <c r="E550" s="44" t="str">
        <f>IFERROR(__xludf.DUMMYFUNCTION("REGEXEXTRACT(C550, """"""([^""""]+)"""""")"),"#N/A")</f>
        <v>#N/A</v>
      </c>
      <c r="F550" s="44"/>
    </row>
    <row r="551">
      <c r="A551" s="41"/>
      <c r="B551" s="41"/>
      <c r="C551" s="42"/>
      <c r="D551" s="41"/>
      <c r="E551" s="44" t="str">
        <f>IFERROR(__xludf.DUMMYFUNCTION("REGEXEXTRACT(C551, """"""([^""""]+)"""""")"),"#N/A")</f>
        <v>#N/A</v>
      </c>
      <c r="F551" s="44"/>
    </row>
    <row r="552">
      <c r="A552" s="41"/>
      <c r="B552" s="41"/>
      <c r="C552" s="42"/>
      <c r="D552" s="41"/>
      <c r="E552" s="44" t="str">
        <f>IFERROR(__xludf.DUMMYFUNCTION("REGEXEXTRACT(C552, """"""([^""""]+)"""""")"),"#N/A")</f>
        <v>#N/A</v>
      </c>
      <c r="F552" s="44"/>
    </row>
    <row r="553">
      <c r="A553" s="41"/>
      <c r="B553" s="41"/>
      <c r="C553" s="42"/>
      <c r="D553" s="41"/>
      <c r="E553" s="44" t="str">
        <f>IFERROR(__xludf.DUMMYFUNCTION("REGEXEXTRACT(C553, """"""([^""""]+)"""""")"),"#N/A")</f>
        <v>#N/A</v>
      </c>
      <c r="F553" s="44"/>
    </row>
    <row r="554">
      <c r="A554" s="41"/>
      <c r="B554" s="41"/>
      <c r="C554" s="42"/>
      <c r="D554" s="41"/>
      <c r="E554" s="44" t="str">
        <f>IFERROR(__xludf.DUMMYFUNCTION("REGEXEXTRACT(C554, """"""([^""""]+)"""""")"),"#N/A")</f>
        <v>#N/A</v>
      </c>
      <c r="F554" s="44"/>
    </row>
    <row r="555">
      <c r="A555" s="41"/>
      <c r="B555" s="41"/>
      <c r="C555" s="42"/>
      <c r="D555" s="41"/>
      <c r="E555" s="44" t="str">
        <f>IFERROR(__xludf.DUMMYFUNCTION("REGEXEXTRACT(C555, """"""([^""""]+)"""""")"),"#N/A")</f>
        <v>#N/A</v>
      </c>
      <c r="F555" s="44"/>
    </row>
    <row r="556">
      <c r="A556" s="41"/>
      <c r="B556" s="41"/>
      <c r="C556" s="42"/>
      <c r="D556" s="41"/>
      <c r="E556" s="44" t="str">
        <f>IFERROR(__xludf.DUMMYFUNCTION("REGEXEXTRACT(C556, """"""([^""""]+)"""""")"),"#N/A")</f>
        <v>#N/A</v>
      </c>
      <c r="F556" s="44"/>
    </row>
    <row r="557">
      <c r="A557" s="41"/>
      <c r="B557" s="41"/>
      <c r="C557" s="42"/>
      <c r="D557" s="41"/>
      <c r="E557" s="44" t="str">
        <f>IFERROR(__xludf.DUMMYFUNCTION("REGEXEXTRACT(C557, """"""([^""""]+)"""""")"),"#N/A")</f>
        <v>#N/A</v>
      </c>
      <c r="F557" s="44"/>
    </row>
    <row r="558">
      <c r="A558" s="41"/>
      <c r="B558" s="41"/>
      <c r="C558" s="42"/>
      <c r="D558" s="41"/>
      <c r="E558" s="44" t="str">
        <f>IFERROR(__xludf.DUMMYFUNCTION("REGEXEXTRACT(C558, """"""([^""""]+)"""""")"),"#N/A")</f>
        <v>#N/A</v>
      </c>
      <c r="F558" s="44"/>
    </row>
    <row r="559">
      <c r="A559" s="41"/>
      <c r="B559" s="41"/>
      <c r="C559" s="42"/>
      <c r="D559" s="41"/>
      <c r="E559" s="44" t="str">
        <f>IFERROR(__xludf.DUMMYFUNCTION("REGEXEXTRACT(C559, """"""([^""""]+)"""""")"),"#N/A")</f>
        <v>#N/A</v>
      </c>
      <c r="F559" s="44"/>
    </row>
    <row r="560">
      <c r="A560" s="41"/>
      <c r="B560" s="41"/>
      <c r="C560" s="42"/>
      <c r="D560" s="41"/>
      <c r="E560" s="44" t="str">
        <f>IFERROR(__xludf.DUMMYFUNCTION("REGEXEXTRACT(C560, """"""([^""""]+)"""""")"),"#N/A")</f>
        <v>#N/A</v>
      </c>
      <c r="F560" s="44"/>
    </row>
    <row r="561">
      <c r="A561" s="41"/>
      <c r="B561" s="41"/>
      <c r="C561" s="42"/>
      <c r="D561" s="41"/>
      <c r="E561" s="44" t="str">
        <f>IFERROR(__xludf.DUMMYFUNCTION("REGEXEXTRACT(C561, """"""([^""""]+)"""""")"),"#N/A")</f>
        <v>#N/A</v>
      </c>
      <c r="F561" s="44"/>
    </row>
    <row r="562">
      <c r="A562" s="41"/>
      <c r="B562" s="41"/>
      <c r="C562" s="42"/>
      <c r="D562" s="41"/>
      <c r="E562" s="44" t="str">
        <f>IFERROR(__xludf.DUMMYFUNCTION("REGEXEXTRACT(C562, """"""([^""""]+)"""""")"),"#N/A")</f>
        <v>#N/A</v>
      </c>
      <c r="F562" s="44"/>
    </row>
    <row r="563">
      <c r="A563" s="41"/>
      <c r="B563" s="41"/>
      <c r="C563" s="42"/>
      <c r="D563" s="41"/>
      <c r="E563" s="44" t="str">
        <f>IFERROR(__xludf.DUMMYFUNCTION("REGEXEXTRACT(C563, """"""([^""""]+)"""""")"),"#N/A")</f>
        <v>#N/A</v>
      </c>
      <c r="F563" s="44"/>
    </row>
    <row r="564">
      <c r="A564" s="41"/>
      <c r="B564" s="41"/>
      <c r="C564" s="42"/>
      <c r="D564" s="41"/>
      <c r="E564" s="44" t="str">
        <f>IFERROR(__xludf.DUMMYFUNCTION("REGEXEXTRACT(C564, """"""([^""""]+)"""""")"),"#N/A")</f>
        <v>#N/A</v>
      </c>
      <c r="F564" s="44"/>
    </row>
    <row r="565">
      <c r="A565" s="41"/>
      <c r="B565" s="41"/>
      <c r="C565" s="42"/>
      <c r="D565" s="41"/>
      <c r="E565" s="44" t="str">
        <f>IFERROR(__xludf.DUMMYFUNCTION("REGEXEXTRACT(C565, """"""([^""""]+)"""""")"),"#N/A")</f>
        <v>#N/A</v>
      </c>
      <c r="F565" s="44"/>
    </row>
    <row r="566">
      <c r="A566" s="41"/>
      <c r="B566" s="41"/>
      <c r="C566" s="42"/>
      <c r="D566" s="41"/>
      <c r="E566" s="44" t="str">
        <f>IFERROR(__xludf.DUMMYFUNCTION("REGEXEXTRACT(C566, """"""([^""""]+)"""""")"),"#N/A")</f>
        <v>#N/A</v>
      </c>
      <c r="F566" s="44"/>
    </row>
    <row r="567">
      <c r="A567" s="41"/>
      <c r="B567" s="41"/>
      <c r="C567" s="42"/>
      <c r="D567" s="41"/>
      <c r="E567" s="44" t="str">
        <f>IFERROR(__xludf.DUMMYFUNCTION("REGEXEXTRACT(C567, """"""([^""""]+)"""""")"),"#N/A")</f>
        <v>#N/A</v>
      </c>
      <c r="F567" s="44"/>
    </row>
    <row r="568">
      <c r="A568" s="41"/>
      <c r="B568" s="41"/>
      <c r="C568" s="42"/>
      <c r="D568" s="41"/>
      <c r="E568" s="44" t="str">
        <f>IFERROR(__xludf.DUMMYFUNCTION("REGEXEXTRACT(C568, """"""([^""""]+)"""""")"),"#N/A")</f>
        <v>#N/A</v>
      </c>
      <c r="F568" s="44"/>
    </row>
    <row r="569">
      <c r="A569" s="41"/>
      <c r="B569" s="41"/>
      <c r="C569" s="42"/>
      <c r="D569" s="41"/>
      <c r="E569" s="44" t="str">
        <f>IFERROR(__xludf.DUMMYFUNCTION("REGEXEXTRACT(C569, """"""([^""""]+)"""""")"),"#N/A")</f>
        <v>#N/A</v>
      </c>
      <c r="F569" s="44"/>
    </row>
    <row r="570">
      <c r="A570" s="41"/>
      <c r="B570" s="41"/>
      <c r="C570" s="42"/>
      <c r="D570" s="41"/>
      <c r="E570" s="44" t="str">
        <f>IFERROR(__xludf.DUMMYFUNCTION("REGEXEXTRACT(C570, """"""([^""""]+)"""""")"),"#N/A")</f>
        <v>#N/A</v>
      </c>
      <c r="F570" s="44"/>
    </row>
    <row r="571">
      <c r="A571" s="41"/>
      <c r="B571" s="41"/>
      <c r="C571" s="42"/>
      <c r="D571" s="41"/>
      <c r="E571" s="44" t="str">
        <f>IFERROR(__xludf.DUMMYFUNCTION("REGEXEXTRACT(C571, """"""([^""""]+)"""""")"),"#N/A")</f>
        <v>#N/A</v>
      </c>
      <c r="F571" s="44"/>
    </row>
    <row r="572">
      <c r="A572" s="41"/>
      <c r="B572" s="41"/>
      <c r="C572" s="42"/>
      <c r="D572" s="41"/>
      <c r="E572" s="44" t="str">
        <f>IFERROR(__xludf.DUMMYFUNCTION("REGEXEXTRACT(C572, """"""([^""""]+)"""""")"),"#N/A")</f>
        <v>#N/A</v>
      </c>
      <c r="F572" s="44"/>
    </row>
    <row r="573">
      <c r="A573" s="41"/>
      <c r="B573" s="41"/>
      <c r="C573" s="42"/>
      <c r="D573" s="41"/>
      <c r="E573" s="44" t="str">
        <f>IFERROR(__xludf.DUMMYFUNCTION("REGEXEXTRACT(C573, """"""([^""""]+)"""""")"),"#N/A")</f>
        <v>#N/A</v>
      </c>
      <c r="F573" s="44"/>
    </row>
    <row r="574">
      <c r="A574" s="41"/>
      <c r="B574" s="41"/>
      <c r="C574" s="42"/>
      <c r="D574" s="41"/>
      <c r="E574" s="44" t="str">
        <f>IFERROR(__xludf.DUMMYFUNCTION("REGEXEXTRACT(C574, """"""([^""""]+)"""""")"),"#N/A")</f>
        <v>#N/A</v>
      </c>
      <c r="F574" s="44"/>
    </row>
    <row r="575">
      <c r="A575" s="41"/>
      <c r="B575" s="41"/>
      <c r="C575" s="42"/>
      <c r="D575" s="41"/>
      <c r="E575" s="44" t="str">
        <f>IFERROR(__xludf.DUMMYFUNCTION("REGEXEXTRACT(C575, """"""([^""""]+)"""""")"),"#N/A")</f>
        <v>#N/A</v>
      </c>
      <c r="F575" s="44"/>
    </row>
    <row r="576">
      <c r="A576" s="41"/>
      <c r="B576" s="41"/>
      <c r="C576" s="42"/>
      <c r="D576" s="41"/>
      <c r="E576" s="44" t="str">
        <f>IFERROR(__xludf.DUMMYFUNCTION("REGEXEXTRACT(C576, """"""([^""""]+)"""""")"),"#N/A")</f>
        <v>#N/A</v>
      </c>
      <c r="F576" s="44"/>
    </row>
    <row r="577">
      <c r="A577" s="41"/>
      <c r="B577" s="41"/>
      <c r="C577" s="42"/>
      <c r="D577" s="41"/>
      <c r="E577" s="44" t="str">
        <f>IFERROR(__xludf.DUMMYFUNCTION("REGEXEXTRACT(C577, """"""([^""""]+)"""""")"),"#N/A")</f>
        <v>#N/A</v>
      </c>
      <c r="F577" s="44"/>
    </row>
    <row r="578">
      <c r="A578" s="41"/>
      <c r="B578" s="41"/>
      <c r="C578" s="42"/>
      <c r="D578" s="41"/>
      <c r="E578" s="44" t="str">
        <f>IFERROR(__xludf.DUMMYFUNCTION("REGEXEXTRACT(C578, """"""([^""""]+)"""""")"),"#N/A")</f>
        <v>#N/A</v>
      </c>
      <c r="F578" s="44"/>
    </row>
    <row r="579">
      <c r="A579" s="41"/>
      <c r="B579" s="41"/>
      <c r="C579" s="42"/>
      <c r="D579" s="41"/>
      <c r="E579" s="44" t="str">
        <f>IFERROR(__xludf.DUMMYFUNCTION("REGEXEXTRACT(C579, """"""([^""""]+)"""""")"),"#N/A")</f>
        <v>#N/A</v>
      </c>
      <c r="F579" s="44"/>
    </row>
    <row r="580">
      <c r="A580" s="41"/>
      <c r="B580" s="41"/>
      <c r="C580" s="42"/>
      <c r="D580" s="41"/>
      <c r="E580" s="44" t="str">
        <f>IFERROR(__xludf.DUMMYFUNCTION("REGEXEXTRACT(C580, """"""([^""""]+)"""""")"),"#N/A")</f>
        <v>#N/A</v>
      </c>
      <c r="F580" s="44"/>
    </row>
    <row r="581">
      <c r="A581" s="41"/>
      <c r="B581" s="41"/>
      <c r="C581" s="42"/>
      <c r="D581" s="41"/>
      <c r="E581" s="44" t="str">
        <f>IFERROR(__xludf.DUMMYFUNCTION("REGEXEXTRACT(C581, """"""([^""""]+)"""""")"),"#N/A")</f>
        <v>#N/A</v>
      </c>
      <c r="F581" s="44"/>
    </row>
    <row r="582">
      <c r="A582" s="41"/>
      <c r="B582" s="41"/>
      <c r="C582" s="42"/>
      <c r="D582" s="41"/>
      <c r="E582" s="44" t="str">
        <f>IFERROR(__xludf.DUMMYFUNCTION("REGEXEXTRACT(C582, """"""([^""""]+)"""""")"),"#N/A")</f>
        <v>#N/A</v>
      </c>
      <c r="F582" s="44"/>
    </row>
    <row r="583">
      <c r="A583" s="41"/>
      <c r="B583" s="41"/>
      <c r="C583" s="42"/>
      <c r="D583" s="41"/>
      <c r="E583" s="44" t="str">
        <f>IFERROR(__xludf.DUMMYFUNCTION("REGEXEXTRACT(C583, """"""([^""""]+)"""""")"),"#N/A")</f>
        <v>#N/A</v>
      </c>
      <c r="F583" s="44"/>
    </row>
    <row r="584">
      <c r="A584" s="41"/>
      <c r="B584" s="41"/>
      <c r="C584" s="42"/>
      <c r="D584" s="41"/>
      <c r="E584" s="44" t="str">
        <f>IFERROR(__xludf.DUMMYFUNCTION("REGEXEXTRACT(C584, """"""([^""""]+)"""""")"),"#N/A")</f>
        <v>#N/A</v>
      </c>
      <c r="F584" s="44"/>
    </row>
    <row r="585">
      <c r="A585" s="41"/>
      <c r="B585" s="41"/>
      <c r="C585" s="42"/>
      <c r="D585" s="41"/>
      <c r="E585" s="44" t="str">
        <f>IFERROR(__xludf.DUMMYFUNCTION("REGEXEXTRACT(C585, """"""([^""""]+)"""""")"),"#N/A")</f>
        <v>#N/A</v>
      </c>
      <c r="F585" s="44"/>
    </row>
    <row r="586">
      <c r="A586" s="41"/>
      <c r="B586" s="41"/>
      <c r="C586" s="42"/>
      <c r="D586" s="41"/>
      <c r="E586" s="44" t="str">
        <f>IFERROR(__xludf.DUMMYFUNCTION("REGEXEXTRACT(C586, """"""([^""""]+)"""""")"),"#N/A")</f>
        <v>#N/A</v>
      </c>
      <c r="F586" s="44"/>
    </row>
    <row r="587">
      <c r="A587" s="41"/>
      <c r="B587" s="41"/>
      <c r="C587" s="42"/>
      <c r="D587" s="41"/>
      <c r="E587" s="44" t="str">
        <f>IFERROR(__xludf.DUMMYFUNCTION("REGEXEXTRACT(C587, """"""([^""""]+)"""""")"),"#N/A")</f>
        <v>#N/A</v>
      </c>
      <c r="F587" s="44"/>
    </row>
    <row r="588">
      <c r="A588" s="41"/>
      <c r="B588" s="41"/>
      <c r="C588" s="42"/>
      <c r="D588" s="41"/>
      <c r="E588" s="44" t="str">
        <f>IFERROR(__xludf.DUMMYFUNCTION("REGEXEXTRACT(C588, """"""([^""""]+)"""""")"),"#N/A")</f>
        <v>#N/A</v>
      </c>
      <c r="F588" s="44"/>
    </row>
    <row r="589">
      <c r="A589" s="41"/>
      <c r="B589" s="41"/>
      <c r="C589" s="42"/>
      <c r="D589" s="41"/>
      <c r="E589" s="44" t="str">
        <f>IFERROR(__xludf.DUMMYFUNCTION("REGEXEXTRACT(C589, """"""([^""""]+)"""""")"),"#N/A")</f>
        <v>#N/A</v>
      </c>
      <c r="F589" s="44"/>
    </row>
    <row r="590">
      <c r="A590" s="41"/>
      <c r="B590" s="41"/>
      <c r="C590" s="42"/>
      <c r="D590" s="41"/>
      <c r="E590" s="44" t="str">
        <f>IFERROR(__xludf.DUMMYFUNCTION("REGEXEXTRACT(C590, """"""([^""""]+)"""""")"),"#N/A")</f>
        <v>#N/A</v>
      </c>
      <c r="F590" s="44"/>
    </row>
    <row r="591">
      <c r="A591" s="41"/>
      <c r="B591" s="41"/>
      <c r="C591" s="42"/>
      <c r="D591" s="41"/>
      <c r="E591" s="44" t="str">
        <f>IFERROR(__xludf.DUMMYFUNCTION("REGEXEXTRACT(C591, """"""([^""""]+)"""""")"),"#N/A")</f>
        <v>#N/A</v>
      </c>
      <c r="F591" s="44"/>
    </row>
    <row r="592">
      <c r="A592" s="41"/>
      <c r="B592" s="41"/>
      <c r="C592" s="42"/>
      <c r="D592" s="41"/>
      <c r="E592" s="44" t="str">
        <f>IFERROR(__xludf.DUMMYFUNCTION("REGEXEXTRACT(C592, """"""([^""""]+)"""""")"),"#N/A")</f>
        <v>#N/A</v>
      </c>
      <c r="F592" s="44"/>
    </row>
    <row r="593">
      <c r="A593" s="41"/>
      <c r="B593" s="41"/>
      <c r="C593" s="42"/>
      <c r="D593" s="41"/>
      <c r="E593" s="44" t="str">
        <f>IFERROR(__xludf.DUMMYFUNCTION("REGEXEXTRACT(C593, """"""([^""""]+)"""""")"),"#N/A")</f>
        <v>#N/A</v>
      </c>
      <c r="F593" s="44"/>
    </row>
    <row r="594">
      <c r="A594" s="41"/>
      <c r="B594" s="41"/>
      <c r="C594" s="42"/>
      <c r="D594" s="41"/>
      <c r="E594" s="44" t="str">
        <f>IFERROR(__xludf.DUMMYFUNCTION("REGEXEXTRACT(C594, """"""([^""""]+)"""""")"),"#N/A")</f>
        <v>#N/A</v>
      </c>
      <c r="F594" s="44"/>
    </row>
    <row r="595">
      <c r="A595" s="41"/>
      <c r="B595" s="41"/>
      <c r="C595" s="42"/>
      <c r="D595" s="41"/>
      <c r="E595" s="44" t="str">
        <f>IFERROR(__xludf.DUMMYFUNCTION("REGEXEXTRACT(C595, """"""([^""""]+)"""""")"),"#N/A")</f>
        <v>#N/A</v>
      </c>
      <c r="F595" s="44"/>
    </row>
    <row r="596">
      <c r="A596" s="41"/>
      <c r="B596" s="41"/>
      <c r="C596" s="42"/>
      <c r="D596" s="41"/>
      <c r="E596" s="44" t="str">
        <f>IFERROR(__xludf.DUMMYFUNCTION("REGEXEXTRACT(C596, """"""([^""""]+)"""""")"),"#N/A")</f>
        <v>#N/A</v>
      </c>
      <c r="F596" s="44"/>
    </row>
    <row r="597">
      <c r="A597" s="41"/>
      <c r="B597" s="41"/>
      <c r="C597" s="42"/>
      <c r="D597" s="41"/>
      <c r="E597" s="44" t="str">
        <f>IFERROR(__xludf.DUMMYFUNCTION("REGEXEXTRACT(C597, """"""([^""""]+)"""""")"),"#N/A")</f>
        <v>#N/A</v>
      </c>
      <c r="F597" s="44"/>
    </row>
    <row r="598">
      <c r="A598" s="41"/>
      <c r="B598" s="41"/>
      <c r="C598" s="42"/>
      <c r="D598" s="41"/>
      <c r="E598" s="44" t="str">
        <f>IFERROR(__xludf.DUMMYFUNCTION("REGEXEXTRACT(C598, """"""([^""""]+)"""""")"),"#N/A")</f>
        <v>#N/A</v>
      </c>
      <c r="F598" s="44"/>
    </row>
    <row r="599">
      <c r="A599" s="41"/>
      <c r="B599" s="41"/>
      <c r="C599" s="42"/>
      <c r="D599" s="41"/>
      <c r="E599" s="44" t="str">
        <f>IFERROR(__xludf.DUMMYFUNCTION("REGEXEXTRACT(C599, """"""([^""""]+)"""""")"),"#N/A")</f>
        <v>#N/A</v>
      </c>
      <c r="F599" s="44"/>
    </row>
    <row r="600">
      <c r="A600" s="41"/>
      <c r="B600" s="41"/>
      <c r="C600" s="42"/>
      <c r="D600" s="41"/>
      <c r="E600" s="44" t="str">
        <f>IFERROR(__xludf.DUMMYFUNCTION("REGEXEXTRACT(C600, """"""([^""""]+)"""""")"),"#N/A")</f>
        <v>#N/A</v>
      </c>
      <c r="F600" s="44"/>
    </row>
    <row r="601">
      <c r="A601" s="41"/>
      <c r="B601" s="41"/>
      <c r="C601" s="42"/>
      <c r="D601" s="41"/>
      <c r="E601" s="44" t="str">
        <f>IFERROR(__xludf.DUMMYFUNCTION("REGEXEXTRACT(C601, """"""([^""""]+)"""""")"),"#N/A")</f>
        <v>#N/A</v>
      </c>
      <c r="F601" s="44"/>
    </row>
    <row r="602">
      <c r="A602" s="41"/>
      <c r="B602" s="41"/>
      <c r="C602" s="42"/>
      <c r="D602" s="41"/>
      <c r="E602" s="44" t="str">
        <f>IFERROR(__xludf.DUMMYFUNCTION("REGEXEXTRACT(C602, """"""([^""""]+)"""""")"),"#N/A")</f>
        <v>#N/A</v>
      </c>
      <c r="F602" s="44"/>
    </row>
    <row r="603">
      <c r="A603" s="41"/>
      <c r="B603" s="41"/>
      <c r="C603" s="42"/>
      <c r="D603" s="41"/>
      <c r="E603" s="44" t="str">
        <f>IFERROR(__xludf.DUMMYFUNCTION("REGEXEXTRACT(C603, """"""([^""""]+)"""""")"),"#N/A")</f>
        <v>#N/A</v>
      </c>
      <c r="F603" s="44"/>
    </row>
    <row r="604">
      <c r="A604" s="41"/>
      <c r="B604" s="41"/>
      <c r="C604" s="42"/>
      <c r="D604" s="41"/>
      <c r="E604" s="44" t="str">
        <f>IFERROR(__xludf.DUMMYFUNCTION("REGEXEXTRACT(C604, """"""([^""""]+)"""""")"),"#N/A")</f>
        <v>#N/A</v>
      </c>
      <c r="F604" s="44"/>
    </row>
    <row r="605">
      <c r="A605" s="41"/>
      <c r="B605" s="41"/>
      <c r="C605" s="42"/>
      <c r="D605" s="41"/>
      <c r="E605" s="44" t="str">
        <f>IFERROR(__xludf.DUMMYFUNCTION("REGEXEXTRACT(C605, """"""([^""""]+)"""""")"),"#N/A")</f>
        <v>#N/A</v>
      </c>
      <c r="F605" s="44"/>
    </row>
    <row r="606">
      <c r="A606" s="41"/>
      <c r="B606" s="41"/>
      <c r="C606" s="42"/>
      <c r="D606" s="41"/>
      <c r="E606" s="44" t="str">
        <f>IFERROR(__xludf.DUMMYFUNCTION("REGEXEXTRACT(C606, """"""([^""""]+)"""""")"),"#N/A")</f>
        <v>#N/A</v>
      </c>
      <c r="F606" s="44"/>
    </row>
    <row r="607">
      <c r="A607" s="41"/>
      <c r="B607" s="41"/>
      <c r="C607" s="42"/>
      <c r="D607" s="41"/>
      <c r="E607" s="44" t="str">
        <f>IFERROR(__xludf.DUMMYFUNCTION("REGEXEXTRACT(C607, """"""([^""""]+)"""""")"),"#N/A")</f>
        <v>#N/A</v>
      </c>
      <c r="F607" s="44"/>
    </row>
    <row r="608">
      <c r="A608" s="41"/>
      <c r="B608" s="41"/>
      <c r="C608" s="42"/>
      <c r="D608" s="41"/>
      <c r="E608" s="44" t="str">
        <f>IFERROR(__xludf.DUMMYFUNCTION("REGEXEXTRACT(C608, """"""([^""""]+)"""""")"),"#N/A")</f>
        <v>#N/A</v>
      </c>
      <c r="F608" s="44"/>
    </row>
    <row r="609">
      <c r="A609" s="41"/>
      <c r="B609" s="41"/>
      <c r="C609" s="42"/>
      <c r="D609" s="41"/>
      <c r="E609" s="44" t="str">
        <f>IFERROR(__xludf.DUMMYFUNCTION("REGEXEXTRACT(C609, """"""([^""""]+)"""""")"),"#N/A")</f>
        <v>#N/A</v>
      </c>
      <c r="F609" s="44"/>
    </row>
    <row r="610">
      <c r="A610" s="41"/>
      <c r="B610" s="41"/>
      <c r="C610" s="42"/>
      <c r="D610" s="41"/>
      <c r="E610" s="44" t="str">
        <f>IFERROR(__xludf.DUMMYFUNCTION("REGEXEXTRACT(C610, """"""([^""""]+)"""""")"),"#N/A")</f>
        <v>#N/A</v>
      </c>
      <c r="F610" s="44"/>
    </row>
    <row r="611">
      <c r="A611" s="41"/>
      <c r="B611" s="41"/>
      <c r="C611" s="42"/>
      <c r="D611" s="41"/>
      <c r="E611" s="44" t="str">
        <f>IFERROR(__xludf.DUMMYFUNCTION("REGEXEXTRACT(C611, """"""([^""""]+)"""""")"),"#N/A")</f>
        <v>#N/A</v>
      </c>
      <c r="F611" s="44"/>
    </row>
    <row r="612">
      <c r="A612" s="41"/>
      <c r="B612" s="41"/>
      <c r="C612" s="42"/>
      <c r="D612" s="41"/>
      <c r="E612" s="44" t="str">
        <f>IFERROR(__xludf.DUMMYFUNCTION("REGEXEXTRACT(C612, """"""([^""""]+)"""""")"),"#N/A")</f>
        <v>#N/A</v>
      </c>
      <c r="F612" s="44"/>
    </row>
    <row r="613">
      <c r="A613" s="41"/>
      <c r="B613" s="41"/>
      <c r="C613" s="42"/>
      <c r="D613" s="41"/>
      <c r="E613" s="44" t="str">
        <f>IFERROR(__xludf.DUMMYFUNCTION("REGEXEXTRACT(C613, """"""([^""""]+)"""""")"),"#N/A")</f>
        <v>#N/A</v>
      </c>
      <c r="F613" s="44"/>
    </row>
    <row r="614">
      <c r="A614" s="41"/>
      <c r="B614" s="41"/>
      <c r="C614" s="42"/>
      <c r="D614" s="41"/>
      <c r="E614" s="44" t="str">
        <f>IFERROR(__xludf.DUMMYFUNCTION("REGEXEXTRACT(C614, """"""([^""""]+)"""""")"),"#N/A")</f>
        <v>#N/A</v>
      </c>
      <c r="F614" s="44"/>
    </row>
    <row r="615">
      <c r="A615" s="41"/>
      <c r="B615" s="41"/>
      <c r="C615" s="42"/>
      <c r="D615" s="41"/>
      <c r="E615" s="44" t="str">
        <f>IFERROR(__xludf.DUMMYFUNCTION("REGEXEXTRACT(C615, """"""([^""""]+)"""""")"),"#N/A")</f>
        <v>#N/A</v>
      </c>
      <c r="F615" s="44"/>
    </row>
    <row r="616">
      <c r="A616" s="41"/>
      <c r="B616" s="41"/>
      <c r="C616" s="42"/>
      <c r="D616" s="41"/>
      <c r="E616" s="44" t="str">
        <f>IFERROR(__xludf.DUMMYFUNCTION("REGEXEXTRACT(C616, """"""([^""""]+)"""""")"),"#N/A")</f>
        <v>#N/A</v>
      </c>
      <c r="F616" s="44"/>
    </row>
    <row r="617">
      <c r="A617" s="41"/>
      <c r="B617" s="41"/>
      <c r="C617" s="42"/>
      <c r="D617" s="41"/>
      <c r="E617" s="44" t="str">
        <f>IFERROR(__xludf.DUMMYFUNCTION("REGEXEXTRACT(C617, """"""([^""""]+)"""""")"),"#N/A")</f>
        <v>#N/A</v>
      </c>
      <c r="F617" s="44"/>
    </row>
    <row r="618">
      <c r="A618" s="41"/>
      <c r="B618" s="41"/>
      <c r="C618" s="42"/>
      <c r="D618" s="41"/>
      <c r="E618" s="44" t="str">
        <f>IFERROR(__xludf.DUMMYFUNCTION("REGEXEXTRACT(C618, """"""([^""""]+)"""""")"),"#N/A")</f>
        <v>#N/A</v>
      </c>
      <c r="F618" s="44"/>
    </row>
    <row r="619">
      <c r="A619" s="41"/>
      <c r="B619" s="41"/>
      <c r="C619" s="42"/>
      <c r="D619" s="41"/>
      <c r="E619" s="44" t="str">
        <f>IFERROR(__xludf.DUMMYFUNCTION("REGEXEXTRACT(C619, """"""([^""""]+)"""""")"),"#N/A")</f>
        <v>#N/A</v>
      </c>
      <c r="F619" s="44"/>
    </row>
    <row r="620">
      <c r="A620" s="41"/>
      <c r="B620" s="41"/>
      <c r="C620" s="42"/>
      <c r="D620" s="41"/>
      <c r="E620" s="44" t="str">
        <f>IFERROR(__xludf.DUMMYFUNCTION("REGEXEXTRACT(C620, """"""([^""""]+)"""""")"),"#N/A")</f>
        <v>#N/A</v>
      </c>
      <c r="F620" s="44"/>
    </row>
    <row r="621">
      <c r="A621" s="41"/>
      <c r="B621" s="41"/>
      <c r="C621" s="42"/>
      <c r="D621" s="41"/>
      <c r="E621" s="44" t="str">
        <f>IFERROR(__xludf.DUMMYFUNCTION("REGEXEXTRACT(C621, """"""([^""""]+)"""""")"),"#N/A")</f>
        <v>#N/A</v>
      </c>
      <c r="F621" s="44"/>
    </row>
    <row r="622">
      <c r="A622" s="41"/>
      <c r="B622" s="41"/>
      <c r="C622" s="42"/>
      <c r="D622" s="41"/>
      <c r="E622" s="44" t="str">
        <f>IFERROR(__xludf.DUMMYFUNCTION("REGEXEXTRACT(C622, """"""([^""""]+)"""""")"),"#N/A")</f>
        <v>#N/A</v>
      </c>
      <c r="F622" s="44"/>
    </row>
    <row r="623">
      <c r="A623" s="41"/>
      <c r="B623" s="41"/>
      <c r="C623" s="42"/>
      <c r="D623" s="41"/>
      <c r="E623" s="44" t="str">
        <f>IFERROR(__xludf.DUMMYFUNCTION("REGEXEXTRACT(C623, """"""([^""""]+)"""""")"),"#N/A")</f>
        <v>#N/A</v>
      </c>
      <c r="F623" s="44"/>
    </row>
    <row r="624">
      <c r="A624" s="41"/>
      <c r="B624" s="41"/>
      <c r="C624" s="42"/>
      <c r="D624" s="41"/>
      <c r="E624" s="44" t="str">
        <f>IFERROR(__xludf.DUMMYFUNCTION("REGEXEXTRACT(C624, """"""([^""""]+)"""""")"),"#N/A")</f>
        <v>#N/A</v>
      </c>
      <c r="F624" s="44"/>
    </row>
    <row r="625">
      <c r="A625" s="41"/>
      <c r="B625" s="41"/>
      <c r="C625" s="42"/>
      <c r="D625" s="41"/>
      <c r="E625" s="44" t="str">
        <f>IFERROR(__xludf.DUMMYFUNCTION("REGEXEXTRACT(C625, """"""([^""""]+)"""""")"),"#N/A")</f>
        <v>#N/A</v>
      </c>
      <c r="F625" s="44"/>
    </row>
    <row r="626">
      <c r="A626" s="41"/>
      <c r="B626" s="41"/>
      <c r="C626" s="42"/>
      <c r="D626" s="41"/>
      <c r="E626" s="44" t="str">
        <f>IFERROR(__xludf.DUMMYFUNCTION("REGEXEXTRACT(C626, """"""([^""""]+)"""""")"),"#N/A")</f>
        <v>#N/A</v>
      </c>
      <c r="F626" s="44"/>
    </row>
    <row r="627">
      <c r="A627" s="41"/>
      <c r="B627" s="41"/>
      <c r="C627" s="42"/>
      <c r="D627" s="41"/>
      <c r="E627" s="44" t="str">
        <f>IFERROR(__xludf.DUMMYFUNCTION("REGEXEXTRACT(C627, """"""([^""""]+)"""""")"),"#N/A")</f>
        <v>#N/A</v>
      </c>
      <c r="F627" s="44"/>
    </row>
    <row r="628">
      <c r="A628" s="41"/>
      <c r="B628" s="41"/>
      <c r="C628" s="42"/>
      <c r="D628" s="41"/>
      <c r="E628" s="44" t="str">
        <f>IFERROR(__xludf.DUMMYFUNCTION("REGEXEXTRACT(C628, """"""([^""""]+)"""""")"),"#N/A")</f>
        <v>#N/A</v>
      </c>
      <c r="F628" s="44"/>
    </row>
    <row r="629">
      <c r="A629" s="41"/>
      <c r="B629" s="41"/>
      <c r="C629" s="42"/>
      <c r="D629" s="41"/>
      <c r="E629" s="44" t="str">
        <f>IFERROR(__xludf.DUMMYFUNCTION("REGEXEXTRACT(C629, """"""([^""""]+)"""""")"),"#N/A")</f>
        <v>#N/A</v>
      </c>
      <c r="F629" s="44"/>
    </row>
    <row r="630">
      <c r="A630" s="41"/>
      <c r="B630" s="41"/>
      <c r="C630" s="42"/>
      <c r="D630" s="41"/>
      <c r="E630" s="44" t="str">
        <f>IFERROR(__xludf.DUMMYFUNCTION("REGEXEXTRACT(C630, """"""([^""""]+)"""""")"),"#N/A")</f>
        <v>#N/A</v>
      </c>
      <c r="F630" s="44"/>
    </row>
    <row r="631">
      <c r="A631" s="41"/>
      <c r="B631" s="41"/>
      <c r="C631" s="42"/>
      <c r="D631" s="41"/>
      <c r="E631" s="44" t="str">
        <f>IFERROR(__xludf.DUMMYFUNCTION("REGEXEXTRACT(C631, """"""([^""""]+)"""""")"),"#N/A")</f>
        <v>#N/A</v>
      </c>
      <c r="F631" s="44"/>
    </row>
    <row r="632">
      <c r="A632" s="41"/>
      <c r="B632" s="41"/>
      <c r="C632" s="42"/>
      <c r="D632" s="41"/>
      <c r="E632" s="44" t="str">
        <f>IFERROR(__xludf.DUMMYFUNCTION("REGEXEXTRACT(C632, """"""([^""""]+)"""""")"),"#N/A")</f>
        <v>#N/A</v>
      </c>
      <c r="F632" s="44"/>
    </row>
    <row r="633">
      <c r="A633" s="41"/>
      <c r="B633" s="41"/>
      <c r="C633" s="42"/>
      <c r="D633" s="41"/>
      <c r="E633" s="44" t="str">
        <f>IFERROR(__xludf.DUMMYFUNCTION("REGEXEXTRACT(C633, """"""([^""""]+)"""""")"),"#N/A")</f>
        <v>#N/A</v>
      </c>
      <c r="F633" s="44"/>
    </row>
    <row r="634">
      <c r="A634" s="41"/>
      <c r="B634" s="41"/>
      <c r="C634" s="42"/>
      <c r="D634" s="41"/>
      <c r="E634" s="44" t="str">
        <f>IFERROR(__xludf.DUMMYFUNCTION("REGEXEXTRACT(C634, """"""([^""""]+)"""""")"),"#N/A")</f>
        <v>#N/A</v>
      </c>
      <c r="F634" s="44"/>
    </row>
    <row r="635">
      <c r="A635" s="41"/>
      <c r="B635" s="41"/>
      <c r="C635" s="42"/>
      <c r="D635" s="41"/>
      <c r="E635" s="44" t="str">
        <f>IFERROR(__xludf.DUMMYFUNCTION("REGEXEXTRACT(C635, """"""([^""""]+)"""""")"),"#N/A")</f>
        <v>#N/A</v>
      </c>
      <c r="F635" s="44"/>
    </row>
    <row r="636">
      <c r="A636" s="41"/>
      <c r="B636" s="41"/>
      <c r="C636" s="42"/>
      <c r="D636" s="41"/>
      <c r="E636" s="44" t="str">
        <f>IFERROR(__xludf.DUMMYFUNCTION("REGEXEXTRACT(C636, """"""([^""""]+)"""""")"),"#N/A")</f>
        <v>#N/A</v>
      </c>
      <c r="F636" s="44"/>
    </row>
    <row r="637">
      <c r="A637" s="41"/>
      <c r="B637" s="41"/>
      <c r="C637" s="42"/>
      <c r="D637" s="41"/>
      <c r="E637" s="44" t="str">
        <f>IFERROR(__xludf.DUMMYFUNCTION("REGEXEXTRACT(C637, """"""([^""""]+)"""""")"),"#N/A")</f>
        <v>#N/A</v>
      </c>
      <c r="F637" s="44"/>
    </row>
    <row r="638">
      <c r="A638" s="41"/>
      <c r="B638" s="41"/>
      <c r="C638" s="42"/>
      <c r="D638" s="41"/>
      <c r="E638" s="44" t="str">
        <f>IFERROR(__xludf.DUMMYFUNCTION("REGEXEXTRACT(C638, """"""([^""""]+)"""""")"),"#N/A")</f>
        <v>#N/A</v>
      </c>
      <c r="F638" s="44"/>
    </row>
    <row r="639">
      <c r="A639" s="41"/>
      <c r="B639" s="41"/>
      <c r="C639" s="42"/>
      <c r="D639" s="41"/>
      <c r="E639" s="44" t="str">
        <f>IFERROR(__xludf.DUMMYFUNCTION("REGEXEXTRACT(C639, """"""([^""""]+)"""""")"),"#N/A")</f>
        <v>#N/A</v>
      </c>
      <c r="F639" s="44"/>
    </row>
    <row r="640">
      <c r="A640" s="41"/>
      <c r="B640" s="41"/>
      <c r="C640" s="42"/>
      <c r="D640" s="41"/>
      <c r="E640" s="44" t="str">
        <f>IFERROR(__xludf.DUMMYFUNCTION("REGEXEXTRACT(C640, """"""([^""""]+)"""""")"),"#N/A")</f>
        <v>#N/A</v>
      </c>
      <c r="F640" s="44"/>
    </row>
    <row r="641">
      <c r="A641" s="41"/>
      <c r="B641" s="41"/>
      <c r="C641" s="42"/>
      <c r="D641" s="41"/>
      <c r="E641" s="44" t="str">
        <f>IFERROR(__xludf.DUMMYFUNCTION("REGEXEXTRACT(C641, """"""([^""""]+)"""""")"),"#N/A")</f>
        <v>#N/A</v>
      </c>
      <c r="F641" s="44"/>
    </row>
    <row r="642">
      <c r="A642" s="41"/>
      <c r="B642" s="41"/>
      <c r="C642" s="42"/>
      <c r="D642" s="41"/>
      <c r="E642" s="44" t="str">
        <f>IFERROR(__xludf.DUMMYFUNCTION("REGEXEXTRACT(C642, """"""([^""""]+)"""""")"),"#N/A")</f>
        <v>#N/A</v>
      </c>
      <c r="F642" s="44"/>
    </row>
    <row r="643">
      <c r="A643" s="41"/>
      <c r="B643" s="41"/>
      <c r="C643" s="42"/>
      <c r="D643" s="41"/>
      <c r="E643" s="44" t="str">
        <f>IFERROR(__xludf.DUMMYFUNCTION("REGEXEXTRACT(C643, """"""([^""""]+)"""""")"),"#N/A")</f>
        <v>#N/A</v>
      </c>
      <c r="F643" s="44"/>
    </row>
    <row r="644">
      <c r="A644" s="41"/>
      <c r="B644" s="41"/>
      <c r="C644" s="42"/>
      <c r="D644" s="41"/>
      <c r="E644" s="44" t="str">
        <f>IFERROR(__xludf.DUMMYFUNCTION("REGEXEXTRACT(C644, """"""([^""""]+)"""""")"),"#N/A")</f>
        <v>#N/A</v>
      </c>
      <c r="F644" s="44"/>
    </row>
    <row r="645">
      <c r="A645" s="41"/>
      <c r="B645" s="41"/>
      <c r="C645" s="42"/>
      <c r="D645" s="41"/>
      <c r="E645" s="44" t="str">
        <f>IFERROR(__xludf.DUMMYFUNCTION("REGEXEXTRACT(C645, """"""([^""""]+)"""""")"),"#N/A")</f>
        <v>#N/A</v>
      </c>
      <c r="F645" s="44"/>
    </row>
    <row r="646">
      <c r="A646" s="41"/>
      <c r="B646" s="41"/>
      <c r="C646" s="42"/>
      <c r="D646" s="41"/>
      <c r="E646" s="44" t="str">
        <f>IFERROR(__xludf.DUMMYFUNCTION("REGEXEXTRACT(C646, """"""([^""""]+)"""""")"),"#N/A")</f>
        <v>#N/A</v>
      </c>
      <c r="F646" s="44"/>
    </row>
    <row r="647">
      <c r="A647" s="41"/>
      <c r="B647" s="41"/>
      <c r="C647" s="42"/>
      <c r="D647" s="41"/>
      <c r="E647" s="44" t="str">
        <f>IFERROR(__xludf.DUMMYFUNCTION("REGEXEXTRACT(C647, """"""([^""""]+)"""""")"),"#N/A")</f>
        <v>#N/A</v>
      </c>
      <c r="F647" s="44"/>
    </row>
    <row r="648">
      <c r="A648" s="41"/>
      <c r="B648" s="41"/>
      <c r="C648" s="42"/>
      <c r="D648" s="41"/>
      <c r="E648" s="44" t="str">
        <f>IFERROR(__xludf.DUMMYFUNCTION("REGEXEXTRACT(C648, """"""([^""""]+)"""""")"),"#N/A")</f>
        <v>#N/A</v>
      </c>
      <c r="F648" s="44"/>
    </row>
    <row r="649">
      <c r="A649" s="41"/>
      <c r="B649" s="41"/>
      <c r="C649" s="42"/>
      <c r="D649" s="41"/>
      <c r="E649" s="44" t="str">
        <f>IFERROR(__xludf.DUMMYFUNCTION("REGEXEXTRACT(C649, """"""([^""""]+)"""""")"),"#N/A")</f>
        <v>#N/A</v>
      </c>
      <c r="F649" s="44"/>
    </row>
    <row r="650">
      <c r="A650" s="41"/>
      <c r="B650" s="41"/>
      <c r="C650" s="42"/>
      <c r="D650" s="41"/>
      <c r="E650" s="44" t="str">
        <f>IFERROR(__xludf.DUMMYFUNCTION("REGEXEXTRACT(C650, """"""([^""""]+)"""""")"),"#N/A")</f>
        <v>#N/A</v>
      </c>
      <c r="F650" s="44"/>
    </row>
    <row r="651">
      <c r="A651" s="41"/>
      <c r="B651" s="41"/>
      <c r="C651" s="42"/>
      <c r="D651" s="41"/>
      <c r="E651" s="44" t="str">
        <f>IFERROR(__xludf.DUMMYFUNCTION("REGEXEXTRACT(C651, """"""([^""""]+)"""""")"),"#N/A")</f>
        <v>#N/A</v>
      </c>
      <c r="F651" s="44"/>
    </row>
    <row r="652">
      <c r="A652" s="41"/>
      <c r="B652" s="41"/>
      <c r="C652" s="42"/>
      <c r="D652" s="41"/>
      <c r="E652" s="44" t="str">
        <f>IFERROR(__xludf.DUMMYFUNCTION("REGEXEXTRACT(C652, """"""([^""""]+)"""""")"),"#N/A")</f>
        <v>#N/A</v>
      </c>
      <c r="F652" s="44"/>
    </row>
    <row r="653">
      <c r="A653" s="41"/>
      <c r="B653" s="41"/>
      <c r="C653" s="42"/>
      <c r="D653" s="41"/>
      <c r="E653" s="44" t="str">
        <f>IFERROR(__xludf.DUMMYFUNCTION("REGEXEXTRACT(C653, """"""([^""""]+)"""""")"),"#N/A")</f>
        <v>#N/A</v>
      </c>
      <c r="F653" s="44"/>
    </row>
    <row r="654">
      <c r="A654" s="41"/>
      <c r="B654" s="41"/>
      <c r="C654" s="42"/>
      <c r="D654" s="41"/>
      <c r="E654" s="44" t="str">
        <f>IFERROR(__xludf.DUMMYFUNCTION("REGEXEXTRACT(C654, """"""([^""""]+)"""""")"),"#N/A")</f>
        <v>#N/A</v>
      </c>
      <c r="F654" s="44"/>
    </row>
    <row r="655">
      <c r="A655" s="41"/>
      <c r="B655" s="41"/>
      <c r="C655" s="42"/>
      <c r="D655" s="41"/>
      <c r="E655" s="44" t="str">
        <f>IFERROR(__xludf.DUMMYFUNCTION("REGEXEXTRACT(C655, """"""([^""""]+)"""""")"),"#N/A")</f>
        <v>#N/A</v>
      </c>
      <c r="F655" s="44"/>
    </row>
    <row r="656">
      <c r="A656" s="41"/>
      <c r="B656" s="41"/>
      <c r="C656" s="42"/>
      <c r="D656" s="41"/>
      <c r="E656" s="44" t="str">
        <f>IFERROR(__xludf.DUMMYFUNCTION("REGEXEXTRACT(C656, """"""([^""""]+)"""""")"),"#N/A")</f>
        <v>#N/A</v>
      </c>
      <c r="F656" s="44"/>
    </row>
    <row r="657">
      <c r="A657" s="41"/>
      <c r="B657" s="41"/>
      <c r="C657" s="42"/>
      <c r="D657" s="41"/>
      <c r="E657" s="44" t="str">
        <f>IFERROR(__xludf.DUMMYFUNCTION("REGEXEXTRACT(C657, """"""([^""""]+)"""""")"),"#N/A")</f>
        <v>#N/A</v>
      </c>
      <c r="F657" s="44"/>
    </row>
    <row r="658">
      <c r="A658" s="41"/>
      <c r="B658" s="41"/>
      <c r="C658" s="42"/>
      <c r="D658" s="41"/>
      <c r="E658" s="44" t="str">
        <f>IFERROR(__xludf.DUMMYFUNCTION("REGEXEXTRACT(C658, """"""([^""""]+)"""""")"),"#N/A")</f>
        <v>#N/A</v>
      </c>
      <c r="F658" s="44"/>
    </row>
    <row r="659">
      <c r="A659" s="41"/>
      <c r="B659" s="41"/>
      <c r="C659" s="42"/>
      <c r="D659" s="41"/>
      <c r="E659" s="44" t="str">
        <f>IFERROR(__xludf.DUMMYFUNCTION("REGEXEXTRACT(C659, """"""([^""""]+)"""""")"),"#N/A")</f>
        <v>#N/A</v>
      </c>
      <c r="F659" s="44"/>
    </row>
    <row r="660">
      <c r="A660" s="41"/>
      <c r="B660" s="41"/>
      <c r="C660" s="42"/>
      <c r="D660" s="41"/>
      <c r="E660" s="44" t="str">
        <f>IFERROR(__xludf.DUMMYFUNCTION("REGEXEXTRACT(C660, """"""([^""""]+)"""""")"),"#N/A")</f>
        <v>#N/A</v>
      </c>
      <c r="F660" s="44"/>
    </row>
    <row r="661">
      <c r="A661" s="41"/>
      <c r="B661" s="41"/>
      <c r="C661" s="42"/>
      <c r="D661" s="41"/>
      <c r="E661" s="44" t="str">
        <f>IFERROR(__xludf.DUMMYFUNCTION("REGEXEXTRACT(C661, """"""([^""""]+)"""""")"),"#N/A")</f>
        <v>#N/A</v>
      </c>
      <c r="F661" s="44"/>
    </row>
    <row r="662">
      <c r="A662" s="41"/>
      <c r="B662" s="41"/>
      <c r="C662" s="42"/>
      <c r="D662" s="41"/>
      <c r="E662" s="44" t="str">
        <f>IFERROR(__xludf.DUMMYFUNCTION("REGEXEXTRACT(C662, """"""([^""""]+)"""""")"),"#N/A")</f>
        <v>#N/A</v>
      </c>
      <c r="F662" s="44"/>
    </row>
    <row r="663">
      <c r="A663" s="41"/>
      <c r="B663" s="41"/>
      <c r="C663" s="42"/>
      <c r="D663" s="41"/>
      <c r="E663" s="44" t="str">
        <f>IFERROR(__xludf.DUMMYFUNCTION("REGEXEXTRACT(C663, """"""([^""""]+)"""""")"),"#N/A")</f>
        <v>#N/A</v>
      </c>
      <c r="F663" s="44"/>
    </row>
    <row r="664">
      <c r="A664" s="41"/>
      <c r="B664" s="41"/>
      <c r="C664" s="42"/>
      <c r="D664" s="41"/>
      <c r="E664" s="44" t="str">
        <f>IFERROR(__xludf.DUMMYFUNCTION("REGEXEXTRACT(C664, """"""([^""""]+)"""""")"),"#N/A")</f>
        <v>#N/A</v>
      </c>
      <c r="F664" s="44"/>
    </row>
    <row r="665">
      <c r="A665" s="41"/>
      <c r="B665" s="41"/>
      <c r="C665" s="42"/>
      <c r="D665" s="41"/>
      <c r="E665" s="44" t="str">
        <f>IFERROR(__xludf.DUMMYFUNCTION("REGEXEXTRACT(C665, """"""([^""""]+)"""""")"),"#N/A")</f>
        <v>#N/A</v>
      </c>
      <c r="F665" s="44"/>
    </row>
    <row r="666">
      <c r="A666" s="41"/>
      <c r="B666" s="41"/>
      <c r="C666" s="42"/>
      <c r="D666" s="41"/>
      <c r="E666" s="44" t="str">
        <f>IFERROR(__xludf.DUMMYFUNCTION("REGEXEXTRACT(C666, """"""([^""""]+)"""""")"),"#N/A")</f>
        <v>#N/A</v>
      </c>
      <c r="F666" s="44"/>
    </row>
    <row r="667">
      <c r="A667" s="41"/>
      <c r="B667" s="41"/>
      <c r="C667" s="42"/>
      <c r="D667" s="41"/>
      <c r="E667" s="44" t="str">
        <f>IFERROR(__xludf.DUMMYFUNCTION("REGEXEXTRACT(C667, """"""([^""""]+)"""""")"),"#N/A")</f>
        <v>#N/A</v>
      </c>
      <c r="F667" s="44"/>
    </row>
    <row r="668">
      <c r="A668" s="41"/>
      <c r="B668" s="41"/>
      <c r="C668" s="42"/>
      <c r="D668" s="41"/>
      <c r="E668" s="44" t="str">
        <f>IFERROR(__xludf.DUMMYFUNCTION("REGEXEXTRACT(C668, """"""([^""""]+)"""""")"),"#N/A")</f>
        <v>#N/A</v>
      </c>
      <c r="F668" s="44"/>
    </row>
    <row r="669">
      <c r="A669" s="41"/>
      <c r="B669" s="41"/>
      <c r="C669" s="42"/>
      <c r="D669" s="41"/>
      <c r="E669" s="44" t="str">
        <f>IFERROR(__xludf.DUMMYFUNCTION("REGEXEXTRACT(C669, """"""([^""""]+)"""""")"),"#N/A")</f>
        <v>#N/A</v>
      </c>
      <c r="F669" s="44"/>
    </row>
    <row r="670">
      <c r="A670" s="41"/>
      <c r="B670" s="41"/>
      <c r="C670" s="42"/>
      <c r="D670" s="41"/>
      <c r="E670" s="44" t="str">
        <f>IFERROR(__xludf.DUMMYFUNCTION("REGEXEXTRACT(C670, """"""([^""""]+)"""""")"),"#N/A")</f>
        <v>#N/A</v>
      </c>
      <c r="F670" s="44"/>
    </row>
    <row r="671">
      <c r="A671" s="41"/>
      <c r="B671" s="41"/>
      <c r="C671" s="42"/>
      <c r="D671" s="41"/>
      <c r="E671" s="44" t="str">
        <f>IFERROR(__xludf.DUMMYFUNCTION("REGEXEXTRACT(C671, """"""([^""""]+)"""""")"),"#N/A")</f>
        <v>#N/A</v>
      </c>
      <c r="F671" s="44"/>
    </row>
    <row r="672">
      <c r="A672" s="41"/>
      <c r="B672" s="41"/>
      <c r="C672" s="42"/>
      <c r="D672" s="41"/>
      <c r="E672" s="44" t="str">
        <f>IFERROR(__xludf.DUMMYFUNCTION("REGEXEXTRACT(C672, """"""([^""""]+)"""""")"),"#N/A")</f>
        <v>#N/A</v>
      </c>
      <c r="F672" s="44"/>
    </row>
    <row r="673">
      <c r="A673" s="41"/>
      <c r="B673" s="41"/>
      <c r="C673" s="42"/>
      <c r="D673" s="41"/>
      <c r="E673" s="44" t="str">
        <f>IFERROR(__xludf.DUMMYFUNCTION("REGEXEXTRACT(C673, """"""([^""""]+)"""""")"),"#N/A")</f>
        <v>#N/A</v>
      </c>
      <c r="F673" s="44"/>
    </row>
    <row r="674">
      <c r="A674" s="41"/>
      <c r="B674" s="41"/>
      <c r="C674" s="42"/>
      <c r="D674" s="41"/>
      <c r="E674" s="44" t="str">
        <f>IFERROR(__xludf.DUMMYFUNCTION("REGEXEXTRACT(C674, """"""([^""""]+)"""""")"),"#N/A")</f>
        <v>#N/A</v>
      </c>
      <c r="F674" s="44"/>
    </row>
    <row r="675">
      <c r="A675" s="41"/>
      <c r="B675" s="41"/>
      <c r="C675" s="42"/>
      <c r="D675" s="41"/>
      <c r="E675" s="44" t="str">
        <f>IFERROR(__xludf.DUMMYFUNCTION("REGEXEXTRACT(C675, """"""([^""""]+)"""""")"),"#N/A")</f>
        <v>#N/A</v>
      </c>
      <c r="F675" s="44"/>
    </row>
    <row r="676">
      <c r="A676" s="41"/>
      <c r="B676" s="41"/>
      <c r="C676" s="42"/>
      <c r="D676" s="41"/>
      <c r="E676" s="44" t="str">
        <f>IFERROR(__xludf.DUMMYFUNCTION("REGEXEXTRACT(C676, """"""([^""""]+)"""""")"),"#N/A")</f>
        <v>#N/A</v>
      </c>
      <c r="F676" s="44"/>
    </row>
    <row r="677">
      <c r="A677" s="41"/>
      <c r="B677" s="41"/>
      <c r="C677" s="42"/>
      <c r="D677" s="41"/>
      <c r="E677" s="44" t="str">
        <f>IFERROR(__xludf.DUMMYFUNCTION("REGEXEXTRACT(C677, """"""([^""""]+)"""""")"),"#N/A")</f>
        <v>#N/A</v>
      </c>
      <c r="F677" s="44"/>
    </row>
    <row r="678">
      <c r="A678" s="41"/>
      <c r="B678" s="41"/>
      <c r="C678" s="42"/>
      <c r="D678" s="41"/>
      <c r="E678" s="44" t="str">
        <f>IFERROR(__xludf.DUMMYFUNCTION("REGEXEXTRACT(C678, """"""([^""""]+)"""""")"),"#N/A")</f>
        <v>#N/A</v>
      </c>
      <c r="F678" s="44"/>
    </row>
    <row r="679">
      <c r="A679" s="41"/>
      <c r="B679" s="41"/>
      <c r="C679" s="42"/>
      <c r="D679" s="41"/>
      <c r="E679" s="44" t="str">
        <f>IFERROR(__xludf.DUMMYFUNCTION("REGEXEXTRACT(C679, """"""([^""""]+)"""""")"),"#N/A")</f>
        <v>#N/A</v>
      </c>
      <c r="F679" s="44"/>
    </row>
    <row r="680">
      <c r="A680" s="41"/>
      <c r="B680" s="41"/>
      <c r="C680" s="42"/>
      <c r="D680" s="41"/>
      <c r="E680" s="44" t="str">
        <f>IFERROR(__xludf.DUMMYFUNCTION("REGEXEXTRACT(C680, """"""([^""""]+)"""""")"),"#N/A")</f>
        <v>#N/A</v>
      </c>
      <c r="F680" s="44"/>
    </row>
    <row r="681">
      <c r="A681" s="41"/>
      <c r="B681" s="41"/>
      <c r="C681" s="42"/>
      <c r="D681" s="41"/>
      <c r="E681" s="44" t="str">
        <f>IFERROR(__xludf.DUMMYFUNCTION("REGEXEXTRACT(C681, """"""([^""""]+)"""""")"),"#N/A")</f>
        <v>#N/A</v>
      </c>
      <c r="F681" s="44"/>
    </row>
    <row r="682">
      <c r="A682" s="41"/>
      <c r="B682" s="41"/>
      <c r="C682" s="42"/>
      <c r="D682" s="41"/>
      <c r="E682" s="44" t="str">
        <f>IFERROR(__xludf.DUMMYFUNCTION("REGEXEXTRACT(C682, """"""([^""""]+)"""""")"),"#N/A")</f>
        <v>#N/A</v>
      </c>
      <c r="F682" s="44"/>
    </row>
    <row r="683">
      <c r="A683" s="41"/>
      <c r="B683" s="41"/>
      <c r="C683" s="42"/>
      <c r="D683" s="41"/>
      <c r="E683" s="44" t="str">
        <f>IFERROR(__xludf.DUMMYFUNCTION("REGEXEXTRACT(C683, """"""([^""""]+)"""""")"),"#N/A")</f>
        <v>#N/A</v>
      </c>
      <c r="F683" s="44"/>
    </row>
    <row r="684">
      <c r="A684" s="41"/>
      <c r="B684" s="41"/>
      <c r="C684" s="42"/>
      <c r="D684" s="41"/>
      <c r="E684" s="44" t="str">
        <f>IFERROR(__xludf.DUMMYFUNCTION("REGEXEXTRACT(C684, """"""([^""""]+)"""""")"),"#N/A")</f>
        <v>#N/A</v>
      </c>
      <c r="F684" s="44"/>
    </row>
    <row r="685">
      <c r="A685" s="41"/>
      <c r="B685" s="41"/>
      <c r="C685" s="42"/>
      <c r="D685" s="41"/>
      <c r="E685" s="44" t="str">
        <f>IFERROR(__xludf.DUMMYFUNCTION("REGEXEXTRACT(C685, """"""([^""""]+)"""""")"),"#N/A")</f>
        <v>#N/A</v>
      </c>
      <c r="F685" s="44"/>
    </row>
    <row r="686">
      <c r="A686" s="41"/>
      <c r="B686" s="41"/>
      <c r="C686" s="42"/>
      <c r="D686" s="41"/>
      <c r="E686" s="44" t="str">
        <f>IFERROR(__xludf.DUMMYFUNCTION("REGEXEXTRACT(C686, """"""([^""""]+)"""""")"),"#N/A")</f>
        <v>#N/A</v>
      </c>
      <c r="F686" s="44"/>
    </row>
    <row r="687">
      <c r="A687" s="41"/>
      <c r="B687" s="41"/>
      <c r="C687" s="42"/>
      <c r="D687" s="41"/>
      <c r="E687" s="44" t="str">
        <f>IFERROR(__xludf.DUMMYFUNCTION("REGEXEXTRACT(C687, """"""([^""""]+)"""""")"),"#N/A")</f>
        <v>#N/A</v>
      </c>
      <c r="F687" s="44"/>
    </row>
    <row r="688">
      <c r="A688" s="41"/>
      <c r="B688" s="41"/>
      <c r="C688" s="42"/>
      <c r="D688" s="41"/>
      <c r="E688" s="44" t="str">
        <f>IFERROR(__xludf.DUMMYFUNCTION("REGEXEXTRACT(C688, """"""([^""""]+)"""""")"),"#N/A")</f>
        <v>#N/A</v>
      </c>
      <c r="F688" s="44"/>
    </row>
    <row r="689">
      <c r="A689" s="41"/>
      <c r="B689" s="41"/>
      <c r="C689" s="42"/>
      <c r="D689" s="41"/>
      <c r="E689" s="44" t="str">
        <f>IFERROR(__xludf.DUMMYFUNCTION("REGEXEXTRACT(C689, """"""([^""""]+)"""""")"),"#N/A")</f>
        <v>#N/A</v>
      </c>
      <c r="F689" s="44"/>
    </row>
    <row r="690">
      <c r="A690" s="41"/>
      <c r="B690" s="41"/>
      <c r="C690" s="42"/>
      <c r="D690" s="41"/>
      <c r="E690" s="44" t="str">
        <f>IFERROR(__xludf.DUMMYFUNCTION("REGEXEXTRACT(C690, """"""([^""""]+)"""""")"),"#N/A")</f>
        <v>#N/A</v>
      </c>
      <c r="F690" s="44"/>
    </row>
    <row r="691">
      <c r="A691" s="41"/>
      <c r="B691" s="41"/>
      <c r="C691" s="42"/>
      <c r="D691" s="41"/>
      <c r="E691" s="44" t="str">
        <f>IFERROR(__xludf.DUMMYFUNCTION("REGEXEXTRACT(C691, """"""([^""""]+)"""""")"),"#N/A")</f>
        <v>#N/A</v>
      </c>
      <c r="F691" s="44"/>
    </row>
    <row r="692">
      <c r="A692" s="41"/>
      <c r="B692" s="41"/>
      <c r="C692" s="42"/>
      <c r="D692" s="41"/>
      <c r="E692" s="44" t="str">
        <f>IFERROR(__xludf.DUMMYFUNCTION("REGEXEXTRACT(C692, """"""([^""""]+)"""""")"),"#N/A")</f>
        <v>#N/A</v>
      </c>
      <c r="F692" s="44"/>
    </row>
    <row r="693">
      <c r="A693" s="41"/>
      <c r="B693" s="41"/>
      <c r="C693" s="42"/>
      <c r="D693" s="41"/>
      <c r="E693" s="44" t="str">
        <f>IFERROR(__xludf.DUMMYFUNCTION("REGEXEXTRACT(C693, """"""([^""""]+)"""""")"),"#N/A")</f>
        <v>#N/A</v>
      </c>
      <c r="F693" s="44"/>
    </row>
    <row r="694">
      <c r="A694" s="41"/>
      <c r="B694" s="41"/>
      <c r="C694" s="42"/>
      <c r="D694" s="41"/>
      <c r="E694" s="44" t="str">
        <f>IFERROR(__xludf.DUMMYFUNCTION("REGEXEXTRACT(C694, """"""([^""""]+)"""""")"),"#N/A")</f>
        <v>#N/A</v>
      </c>
      <c r="F694" s="44"/>
    </row>
    <row r="695">
      <c r="A695" s="41"/>
      <c r="B695" s="41"/>
      <c r="C695" s="42"/>
      <c r="D695" s="41"/>
      <c r="E695" s="44" t="str">
        <f>IFERROR(__xludf.DUMMYFUNCTION("REGEXEXTRACT(C695, """"""([^""""]+)"""""")"),"#N/A")</f>
        <v>#N/A</v>
      </c>
      <c r="F695" s="44"/>
    </row>
    <row r="696">
      <c r="A696" s="41"/>
      <c r="B696" s="41"/>
      <c r="C696" s="42"/>
      <c r="D696" s="41"/>
      <c r="E696" s="44" t="str">
        <f>IFERROR(__xludf.DUMMYFUNCTION("REGEXEXTRACT(C696, """"""([^""""]+)"""""")"),"#N/A")</f>
        <v>#N/A</v>
      </c>
      <c r="F696" s="44"/>
    </row>
    <row r="697">
      <c r="A697" s="41"/>
      <c r="B697" s="41"/>
      <c r="C697" s="42"/>
      <c r="D697" s="41"/>
      <c r="E697" s="44" t="str">
        <f>IFERROR(__xludf.DUMMYFUNCTION("REGEXEXTRACT(C697, """"""([^""""]+)"""""")"),"#N/A")</f>
        <v>#N/A</v>
      </c>
      <c r="F697" s="44"/>
    </row>
    <row r="698">
      <c r="A698" s="41"/>
      <c r="B698" s="41"/>
      <c r="C698" s="42"/>
      <c r="D698" s="41"/>
      <c r="E698" s="44" t="str">
        <f>IFERROR(__xludf.DUMMYFUNCTION("REGEXEXTRACT(C698, """"""([^""""]+)"""""")"),"#N/A")</f>
        <v>#N/A</v>
      </c>
      <c r="F698" s="44"/>
    </row>
    <row r="699">
      <c r="A699" s="41"/>
      <c r="B699" s="41"/>
      <c r="C699" s="42"/>
      <c r="D699" s="41"/>
      <c r="E699" s="44" t="str">
        <f>IFERROR(__xludf.DUMMYFUNCTION("REGEXEXTRACT(C699, """"""([^""""]+)"""""")"),"#N/A")</f>
        <v>#N/A</v>
      </c>
      <c r="F699" s="44"/>
    </row>
    <row r="700">
      <c r="A700" s="41"/>
      <c r="B700" s="41"/>
      <c r="C700" s="42"/>
      <c r="D700" s="41"/>
      <c r="E700" s="44" t="str">
        <f>IFERROR(__xludf.DUMMYFUNCTION("REGEXEXTRACT(C700, """"""([^""""]+)"""""")"),"#N/A")</f>
        <v>#N/A</v>
      </c>
      <c r="F700" s="44"/>
    </row>
    <row r="701">
      <c r="A701" s="41"/>
      <c r="B701" s="41"/>
      <c r="C701" s="42"/>
      <c r="D701" s="41"/>
      <c r="E701" s="44" t="str">
        <f>IFERROR(__xludf.DUMMYFUNCTION("REGEXEXTRACT(C701, """"""([^""""]+)"""""")"),"#N/A")</f>
        <v>#N/A</v>
      </c>
      <c r="F701" s="44"/>
    </row>
    <row r="702">
      <c r="A702" s="41"/>
      <c r="B702" s="41"/>
      <c r="C702" s="42"/>
      <c r="D702" s="41"/>
      <c r="E702" s="44" t="str">
        <f>IFERROR(__xludf.DUMMYFUNCTION("REGEXEXTRACT(C702, """"""([^""""]+)"""""")"),"#N/A")</f>
        <v>#N/A</v>
      </c>
      <c r="F702" s="44"/>
    </row>
    <row r="703">
      <c r="A703" s="41"/>
      <c r="B703" s="41"/>
      <c r="C703" s="42"/>
      <c r="D703" s="41"/>
      <c r="E703" s="44" t="str">
        <f>IFERROR(__xludf.DUMMYFUNCTION("REGEXEXTRACT(C703, """"""([^""""]+)"""""")"),"#N/A")</f>
        <v>#N/A</v>
      </c>
      <c r="F703" s="44"/>
    </row>
    <row r="704">
      <c r="A704" s="41"/>
      <c r="B704" s="41"/>
      <c r="C704" s="42"/>
      <c r="D704" s="41"/>
      <c r="E704" s="44" t="str">
        <f>IFERROR(__xludf.DUMMYFUNCTION("REGEXEXTRACT(C704, """"""([^""""]+)"""""")"),"#N/A")</f>
        <v>#N/A</v>
      </c>
      <c r="F704" s="44"/>
    </row>
    <row r="705">
      <c r="A705" s="41"/>
      <c r="B705" s="41"/>
      <c r="C705" s="42"/>
      <c r="D705" s="41"/>
      <c r="E705" s="44" t="str">
        <f>IFERROR(__xludf.DUMMYFUNCTION("REGEXEXTRACT(C705, """"""([^""""]+)"""""")"),"#N/A")</f>
        <v>#N/A</v>
      </c>
      <c r="F705" s="44"/>
    </row>
    <row r="706">
      <c r="A706" s="41"/>
      <c r="B706" s="41"/>
      <c r="C706" s="42"/>
      <c r="D706" s="41"/>
      <c r="E706" s="44" t="str">
        <f>IFERROR(__xludf.DUMMYFUNCTION("REGEXEXTRACT(C706, """"""([^""""]+)"""""")"),"#N/A")</f>
        <v>#N/A</v>
      </c>
      <c r="F706" s="44"/>
    </row>
    <row r="707">
      <c r="A707" s="41"/>
      <c r="B707" s="41"/>
      <c r="C707" s="42"/>
      <c r="D707" s="41"/>
      <c r="E707" s="44" t="str">
        <f>IFERROR(__xludf.DUMMYFUNCTION("REGEXEXTRACT(C707, """"""([^""""]+)"""""")"),"#N/A")</f>
        <v>#N/A</v>
      </c>
      <c r="F707" s="44"/>
    </row>
    <row r="708">
      <c r="A708" s="41"/>
      <c r="B708" s="41"/>
      <c r="C708" s="42"/>
      <c r="D708" s="41"/>
      <c r="E708" s="44" t="str">
        <f>IFERROR(__xludf.DUMMYFUNCTION("REGEXEXTRACT(C708, """"""([^""""]+)"""""")"),"#N/A")</f>
        <v>#N/A</v>
      </c>
      <c r="F708" s="44"/>
    </row>
    <row r="709">
      <c r="A709" s="41"/>
      <c r="B709" s="41"/>
      <c r="C709" s="42"/>
      <c r="D709" s="41"/>
      <c r="E709" s="44" t="str">
        <f>IFERROR(__xludf.DUMMYFUNCTION("REGEXEXTRACT(C709, """"""([^""""]+)"""""")"),"#N/A")</f>
        <v>#N/A</v>
      </c>
      <c r="F709" s="44"/>
    </row>
    <row r="710">
      <c r="A710" s="41"/>
      <c r="B710" s="41"/>
      <c r="C710" s="42"/>
      <c r="D710" s="41"/>
      <c r="E710" s="44" t="str">
        <f>IFERROR(__xludf.DUMMYFUNCTION("REGEXEXTRACT(C710, """"""([^""""]+)"""""")"),"#N/A")</f>
        <v>#N/A</v>
      </c>
      <c r="F710" s="44"/>
    </row>
    <row r="711">
      <c r="A711" s="41"/>
      <c r="B711" s="41"/>
      <c r="C711" s="42"/>
      <c r="D711" s="41"/>
      <c r="E711" s="44" t="str">
        <f>IFERROR(__xludf.DUMMYFUNCTION("REGEXEXTRACT(C711, """"""([^""""]+)"""""")"),"#N/A")</f>
        <v>#N/A</v>
      </c>
      <c r="F711" s="44"/>
    </row>
    <row r="712">
      <c r="A712" s="41"/>
      <c r="B712" s="41"/>
      <c r="C712" s="42"/>
      <c r="D712" s="41"/>
      <c r="E712" s="44" t="str">
        <f>IFERROR(__xludf.DUMMYFUNCTION("REGEXEXTRACT(C712, """"""([^""""]+)"""""")"),"#N/A")</f>
        <v>#N/A</v>
      </c>
      <c r="F712" s="44"/>
    </row>
    <row r="713">
      <c r="A713" s="41"/>
      <c r="B713" s="41"/>
      <c r="C713" s="42"/>
      <c r="D713" s="41"/>
      <c r="E713" s="44" t="str">
        <f>IFERROR(__xludf.DUMMYFUNCTION("REGEXEXTRACT(C713, """"""([^""""]+)"""""")"),"#N/A")</f>
        <v>#N/A</v>
      </c>
      <c r="F713" s="44"/>
    </row>
    <row r="714">
      <c r="A714" s="41"/>
      <c r="B714" s="41"/>
      <c r="C714" s="42"/>
      <c r="D714" s="41"/>
      <c r="E714" s="44" t="str">
        <f>IFERROR(__xludf.DUMMYFUNCTION("REGEXEXTRACT(C714, """"""([^""""]+)"""""")"),"#N/A")</f>
        <v>#N/A</v>
      </c>
      <c r="F714" s="44"/>
    </row>
    <row r="715">
      <c r="A715" s="41"/>
      <c r="B715" s="41"/>
      <c r="C715" s="42"/>
      <c r="D715" s="41"/>
      <c r="E715" s="44" t="str">
        <f>IFERROR(__xludf.DUMMYFUNCTION("REGEXEXTRACT(C715, """"""([^""""]+)"""""")"),"#N/A")</f>
        <v>#N/A</v>
      </c>
      <c r="F715" s="44"/>
    </row>
    <row r="716">
      <c r="A716" s="41"/>
      <c r="B716" s="41"/>
      <c r="C716" s="42"/>
      <c r="D716" s="41"/>
      <c r="E716" s="44" t="str">
        <f>IFERROR(__xludf.DUMMYFUNCTION("REGEXEXTRACT(C716, """"""([^""""]+)"""""")"),"#N/A")</f>
        <v>#N/A</v>
      </c>
      <c r="F716" s="44"/>
    </row>
    <row r="717">
      <c r="A717" s="41"/>
      <c r="B717" s="41"/>
      <c r="C717" s="42"/>
      <c r="D717" s="41"/>
      <c r="E717" s="44" t="str">
        <f>IFERROR(__xludf.DUMMYFUNCTION("REGEXEXTRACT(C717, """"""([^""""]+)"""""")"),"#N/A")</f>
        <v>#N/A</v>
      </c>
      <c r="F717" s="44"/>
    </row>
    <row r="718">
      <c r="A718" s="41"/>
      <c r="B718" s="41"/>
      <c r="C718" s="42"/>
      <c r="D718" s="41"/>
      <c r="E718" s="44" t="str">
        <f>IFERROR(__xludf.DUMMYFUNCTION("REGEXEXTRACT(C718, """"""([^""""]+)"""""")"),"#N/A")</f>
        <v>#N/A</v>
      </c>
      <c r="F718" s="44"/>
    </row>
    <row r="719">
      <c r="A719" s="41"/>
      <c r="B719" s="41"/>
      <c r="C719" s="42"/>
      <c r="D719" s="41"/>
      <c r="E719" s="44" t="str">
        <f>IFERROR(__xludf.DUMMYFUNCTION("REGEXEXTRACT(C719, """"""([^""""]+)"""""")"),"#N/A")</f>
        <v>#N/A</v>
      </c>
      <c r="F719" s="44"/>
    </row>
    <row r="720">
      <c r="A720" s="41"/>
      <c r="B720" s="41"/>
      <c r="C720" s="42"/>
      <c r="D720" s="41"/>
      <c r="E720" s="44" t="str">
        <f>IFERROR(__xludf.DUMMYFUNCTION("REGEXEXTRACT(C720, """"""([^""""]+)"""""")"),"#N/A")</f>
        <v>#N/A</v>
      </c>
      <c r="F720" s="44"/>
    </row>
    <row r="721">
      <c r="A721" s="41"/>
      <c r="B721" s="41"/>
      <c r="C721" s="42"/>
      <c r="D721" s="41"/>
      <c r="E721" s="44" t="str">
        <f>IFERROR(__xludf.DUMMYFUNCTION("REGEXEXTRACT(C721, """"""([^""""]+)"""""")"),"#N/A")</f>
        <v>#N/A</v>
      </c>
      <c r="F721" s="44"/>
    </row>
    <row r="722">
      <c r="A722" s="41"/>
      <c r="B722" s="41"/>
      <c r="C722" s="42"/>
      <c r="D722" s="41"/>
      <c r="E722" s="44" t="str">
        <f>IFERROR(__xludf.DUMMYFUNCTION("REGEXEXTRACT(C722, """"""([^""""]+)"""""")"),"#N/A")</f>
        <v>#N/A</v>
      </c>
      <c r="F722" s="44"/>
    </row>
    <row r="723">
      <c r="A723" s="41"/>
      <c r="B723" s="41"/>
      <c r="C723" s="42"/>
      <c r="D723" s="41"/>
      <c r="E723" s="44" t="str">
        <f>IFERROR(__xludf.DUMMYFUNCTION("REGEXEXTRACT(C723, """"""([^""""]+)"""""")"),"#N/A")</f>
        <v>#N/A</v>
      </c>
      <c r="F723" s="44"/>
    </row>
    <row r="724">
      <c r="A724" s="41"/>
      <c r="B724" s="41"/>
      <c r="C724" s="42"/>
      <c r="D724" s="41"/>
      <c r="E724" s="44" t="str">
        <f>IFERROR(__xludf.DUMMYFUNCTION("REGEXEXTRACT(C724, """"""([^""""]+)"""""")"),"#N/A")</f>
        <v>#N/A</v>
      </c>
      <c r="F724" s="44"/>
    </row>
    <row r="725">
      <c r="A725" s="41"/>
      <c r="B725" s="41"/>
      <c r="C725" s="42"/>
      <c r="D725" s="41"/>
      <c r="E725" s="44" t="str">
        <f>IFERROR(__xludf.DUMMYFUNCTION("REGEXEXTRACT(C725, """"""([^""""]+)"""""")"),"#N/A")</f>
        <v>#N/A</v>
      </c>
      <c r="F725" s="44"/>
    </row>
    <row r="726">
      <c r="A726" s="41"/>
      <c r="B726" s="41"/>
      <c r="C726" s="42"/>
      <c r="D726" s="41"/>
      <c r="E726" s="44" t="str">
        <f>IFERROR(__xludf.DUMMYFUNCTION("REGEXEXTRACT(C726, """"""([^""""]+)"""""")"),"#N/A")</f>
        <v>#N/A</v>
      </c>
      <c r="F726" s="44"/>
    </row>
    <row r="727">
      <c r="A727" s="41"/>
      <c r="B727" s="41"/>
      <c r="C727" s="42"/>
      <c r="D727" s="41"/>
      <c r="E727" s="44" t="str">
        <f>IFERROR(__xludf.DUMMYFUNCTION("REGEXEXTRACT(C727, """"""([^""""]+)"""""")"),"#N/A")</f>
        <v>#N/A</v>
      </c>
      <c r="F727" s="44"/>
    </row>
    <row r="728">
      <c r="A728" s="41"/>
      <c r="B728" s="41"/>
      <c r="C728" s="42"/>
      <c r="D728" s="41"/>
      <c r="E728" s="44" t="str">
        <f>IFERROR(__xludf.DUMMYFUNCTION("REGEXEXTRACT(C728, """"""([^""""]+)"""""")"),"#N/A")</f>
        <v>#N/A</v>
      </c>
      <c r="F728" s="44"/>
    </row>
    <row r="729">
      <c r="A729" s="41"/>
      <c r="B729" s="41"/>
      <c r="C729" s="42"/>
      <c r="D729" s="41"/>
      <c r="E729" s="44" t="str">
        <f>IFERROR(__xludf.DUMMYFUNCTION("REGEXEXTRACT(C729, """"""([^""""]+)"""""")"),"#N/A")</f>
        <v>#N/A</v>
      </c>
      <c r="F729" s="44"/>
    </row>
    <row r="730">
      <c r="A730" s="41"/>
      <c r="B730" s="41"/>
      <c r="C730" s="42"/>
      <c r="D730" s="41"/>
      <c r="E730" s="44" t="str">
        <f>IFERROR(__xludf.DUMMYFUNCTION("REGEXEXTRACT(C730, """"""([^""""]+)"""""")"),"#N/A")</f>
        <v>#N/A</v>
      </c>
      <c r="F730" s="44"/>
    </row>
    <row r="731">
      <c r="A731" s="41"/>
      <c r="B731" s="41"/>
      <c r="C731" s="42"/>
      <c r="D731" s="41"/>
      <c r="E731" s="44" t="str">
        <f>IFERROR(__xludf.DUMMYFUNCTION("REGEXEXTRACT(C731, """"""([^""""]+)"""""")"),"#N/A")</f>
        <v>#N/A</v>
      </c>
      <c r="F731" s="44"/>
    </row>
    <row r="732">
      <c r="A732" s="41"/>
      <c r="B732" s="41"/>
      <c r="C732" s="42"/>
      <c r="D732" s="41"/>
      <c r="E732" s="44" t="str">
        <f>IFERROR(__xludf.DUMMYFUNCTION("REGEXEXTRACT(C732, """"""([^""""]+)"""""")"),"#N/A")</f>
        <v>#N/A</v>
      </c>
      <c r="F732" s="44"/>
    </row>
    <row r="733">
      <c r="A733" s="41"/>
      <c r="B733" s="41"/>
      <c r="C733" s="42"/>
      <c r="D733" s="41"/>
      <c r="E733" s="44" t="str">
        <f>IFERROR(__xludf.DUMMYFUNCTION("REGEXEXTRACT(C733, """"""([^""""]+)"""""")"),"#N/A")</f>
        <v>#N/A</v>
      </c>
      <c r="F733" s="44"/>
    </row>
    <row r="734">
      <c r="A734" s="41"/>
      <c r="B734" s="41"/>
      <c r="C734" s="42"/>
      <c r="D734" s="41"/>
      <c r="E734" s="44" t="str">
        <f>IFERROR(__xludf.DUMMYFUNCTION("REGEXEXTRACT(C734, """"""([^""""]+)"""""")"),"#N/A")</f>
        <v>#N/A</v>
      </c>
      <c r="F734" s="44"/>
    </row>
    <row r="735">
      <c r="A735" s="41"/>
      <c r="B735" s="41"/>
      <c r="C735" s="42"/>
      <c r="D735" s="41"/>
      <c r="E735" s="44" t="str">
        <f>IFERROR(__xludf.DUMMYFUNCTION("REGEXEXTRACT(C735, """"""([^""""]+)"""""")"),"#N/A")</f>
        <v>#N/A</v>
      </c>
      <c r="F735" s="44"/>
    </row>
    <row r="736">
      <c r="A736" s="41"/>
      <c r="B736" s="41"/>
      <c r="C736" s="42"/>
      <c r="D736" s="41"/>
      <c r="E736" s="44" t="str">
        <f>IFERROR(__xludf.DUMMYFUNCTION("REGEXEXTRACT(C736, """"""([^""""]+)"""""")"),"#N/A")</f>
        <v>#N/A</v>
      </c>
      <c r="F736" s="44"/>
    </row>
    <row r="737">
      <c r="A737" s="41"/>
      <c r="B737" s="41"/>
      <c r="C737" s="42"/>
      <c r="D737" s="41"/>
      <c r="E737" s="44" t="str">
        <f>IFERROR(__xludf.DUMMYFUNCTION("REGEXEXTRACT(C737, """"""([^""""]+)"""""")"),"#N/A")</f>
        <v>#N/A</v>
      </c>
      <c r="F737" s="44"/>
    </row>
    <row r="738">
      <c r="A738" s="41"/>
      <c r="B738" s="41"/>
      <c r="C738" s="42"/>
      <c r="D738" s="41"/>
      <c r="E738" s="44" t="str">
        <f>IFERROR(__xludf.DUMMYFUNCTION("REGEXEXTRACT(C738, """"""([^""""]+)"""""")"),"#N/A")</f>
        <v>#N/A</v>
      </c>
      <c r="F738" s="44"/>
    </row>
    <row r="739">
      <c r="A739" s="41"/>
      <c r="B739" s="41"/>
      <c r="C739" s="42"/>
      <c r="D739" s="41"/>
      <c r="E739" s="44" t="str">
        <f>IFERROR(__xludf.DUMMYFUNCTION("REGEXEXTRACT(C739, """"""([^""""]+)"""""")"),"#N/A")</f>
        <v>#N/A</v>
      </c>
      <c r="F739" s="44"/>
    </row>
    <row r="740">
      <c r="A740" s="41"/>
      <c r="B740" s="41"/>
      <c r="C740" s="42"/>
      <c r="D740" s="41"/>
      <c r="E740" s="44" t="str">
        <f>IFERROR(__xludf.DUMMYFUNCTION("REGEXEXTRACT(C740, """"""([^""""]+)"""""")"),"#N/A")</f>
        <v>#N/A</v>
      </c>
      <c r="F740" s="44"/>
    </row>
    <row r="741">
      <c r="A741" s="41"/>
      <c r="B741" s="41"/>
      <c r="C741" s="42"/>
      <c r="D741" s="41"/>
      <c r="E741" s="44" t="str">
        <f>IFERROR(__xludf.DUMMYFUNCTION("REGEXEXTRACT(C741, """"""([^""""]+)"""""")"),"#N/A")</f>
        <v>#N/A</v>
      </c>
      <c r="F741" s="44"/>
    </row>
    <row r="742">
      <c r="A742" s="41"/>
      <c r="B742" s="41"/>
      <c r="C742" s="42"/>
      <c r="D742" s="41"/>
      <c r="E742" s="44" t="str">
        <f>IFERROR(__xludf.DUMMYFUNCTION("REGEXEXTRACT(C742, """"""([^""""]+)"""""")"),"#N/A")</f>
        <v>#N/A</v>
      </c>
      <c r="F742" s="44"/>
    </row>
    <row r="743">
      <c r="A743" s="41"/>
      <c r="B743" s="41"/>
      <c r="C743" s="42"/>
      <c r="D743" s="41"/>
      <c r="E743" s="44" t="str">
        <f>IFERROR(__xludf.DUMMYFUNCTION("REGEXEXTRACT(C743, """"""([^""""]+)"""""")"),"#N/A")</f>
        <v>#N/A</v>
      </c>
      <c r="F743" s="44"/>
    </row>
    <row r="744">
      <c r="A744" s="41"/>
      <c r="B744" s="41"/>
      <c r="C744" s="42"/>
      <c r="D744" s="41"/>
      <c r="E744" s="44" t="str">
        <f>IFERROR(__xludf.DUMMYFUNCTION("REGEXEXTRACT(C744, """"""([^""""]+)"""""")"),"#N/A")</f>
        <v>#N/A</v>
      </c>
      <c r="F744" s="44"/>
    </row>
    <row r="745">
      <c r="A745" s="41"/>
      <c r="B745" s="41"/>
      <c r="C745" s="42"/>
      <c r="D745" s="41"/>
      <c r="E745" s="44" t="str">
        <f>IFERROR(__xludf.DUMMYFUNCTION("REGEXEXTRACT(C745, """"""([^""""]+)"""""")"),"#N/A")</f>
        <v>#N/A</v>
      </c>
      <c r="F745" s="44"/>
    </row>
    <row r="746">
      <c r="A746" s="41"/>
      <c r="B746" s="41"/>
      <c r="C746" s="42"/>
      <c r="D746" s="41"/>
      <c r="E746" s="44" t="str">
        <f>IFERROR(__xludf.DUMMYFUNCTION("REGEXEXTRACT(C746, """"""([^""""]+)"""""")"),"#N/A")</f>
        <v>#N/A</v>
      </c>
      <c r="F746" s="44"/>
    </row>
    <row r="747">
      <c r="A747" s="41"/>
      <c r="B747" s="41"/>
      <c r="C747" s="42"/>
      <c r="D747" s="41"/>
      <c r="E747" s="44" t="str">
        <f>IFERROR(__xludf.DUMMYFUNCTION("REGEXEXTRACT(C747, """"""([^""""]+)"""""")"),"#N/A")</f>
        <v>#N/A</v>
      </c>
      <c r="F747" s="44"/>
    </row>
    <row r="748">
      <c r="A748" s="41"/>
      <c r="B748" s="41"/>
      <c r="C748" s="42"/>
      <c r="D748" s="41"/>
      <c r="E748" s="44" t="str">
        <f>IFERROR(__xludf.DUMMYFUNCTION("REGEXEXTRACT(C748, """"""([^""""]+)"""""")"),"#N/A")</f>
        <v>#N/A</v>
      </c>
      <c r="F748" s="44"/>
    </row>
    <row r="749">
      <c r="A749" s="41"/>
      <c r="B749" s="41"/>
      <c r="C749" s="42"/>
      <c r="D749" s="41"/>
      <c r="E749" s="44" t="str">
        <f>IFERROR(__xludf.DUMMYFUNCTION("REGEXEXTRACT(C749, """"""([^""""]+)"""""")"),"#N/A")</f>
        <v>#N/A</v>
      </c>
      <c r="F749" s="44"/>
    </row>
    <row r="750">
      <c r="A750" s="41"/>
      <c r="B750" s="41"/>
      <c r="C750" s="42"/>
      <c r="D750" s="41"/>
      <c r="E750" s="44" t="str">
        <f>IFERROR(__xludf.DUMMYFUNCTION("REGEXEXTRACT(C750, """"""([^""""]+)"""""")"),"#N/A")</f>
        <v>#N/A</v>
      </c>
      <c r="F750" s="44"/>
    </row>
    <row r="751">
      <c r="A751" s="41"/>
      <c r="B751" s="41"/>
      <c r="C751" s="42"/>
      <c r="D751" s="41"/>
      <c r="E751" s="44" t="str">
        <f>IFERROR(__xludf.DUMMYFUNCTION("REGEXEXTRACT(C751, """"""([^""""]+)"""""")"),"#N/A")</f>
        <v>#N/A</v>
      </c>
      <c r="F751" s="44"/>
    </row>
    <row r="752">
      <c r="A752" s="41"/>
      <c r="B752" s="41"/>
      <c r="C752" s="42"/>
      <c r="D752" s="41"/>
      <c r="E752" s="44" t="str">
        <f>IFERROR(__xludf.DUMMYFUNCTION("REGEXEXTRACT(C752, """"""([^""""]+)"""""")"),"#N/A")</f>
        <v>#N/A</v>
      </c>
      <c r="F752" s="44"/>
    </row>
    <row r="753">
      <c r="A753" s="41"/>
      <c r="B753" s="41"/>
      <c r="C753" s="42"/>
      <c r="D753" s="41"/>
      <c r="E753" s="44" t="str">
        <f>IFERROR(__xludf.DUMMYFUNCTION("REGEXEXTRACT(C753, """"""([^""""]+)"""""")"),"#N/A")</f>
        <v>#N/A</v>
      </c>
      <c r="F753" s="44"/>
    </row>
    <row r="754">
      <c r="A754" s="41"/>
      <c r="B754" s="41"/>
      <c r="C754" s="42"/>
      <c r="D754" s="41"/>
      <c r="E754" s="44" t="str">
        <f>IFERROR(__xludf.DUMMYFUNCTION("REGEXEXTRACT(C754, """"""([^""""]+)"""""")"),"#N/A")</f>
        <v>#N/A</v>
      </c>
      <c r="F754" s="44"/>
    </row>
    <row r="755">
      <c r="A755" s="41"/>
      <c r="B755" s="41"/>
      <c r="C755" s="42"/>
      <c r="D755" s="41"/>
      <c r="E755" s="44" t="str">
        <f>IFERROR(__xludf.DUMMYFUNCTION("REGEXEXTRACT(C755, """"""([^""""]+)"""""")"),"#N/A")</f>
        <v>#N/A</v>
      </c>
      <c r="F755" s="44"/>
    </row>
    <row r="756">
      <c r="A756" s="41"/>
      <c r="B756" s="41"/>
      <c r="C756" s="42"/>
      <c r="D756" s="41"/>
      <c r="E756" s="44" t="str">
        <f>IFERROR(__xludf.DUMMYFUNCTION("REGEXEXTRACT(C756, """"""([^""""]+)"""""")"),"#N/A")</f>
        <v>#N/A</v>
      </c>
      <c r="F756" s="44"/>
    </row>
    <row r="757">
      <c r="A757" s="41"/>
      <c r="B757" s="41"/>
      <c r="C757" s="42"/>
      <c r="D757" s="41"/>
      <c r="E757" s="44" t="str">
        <f>IFERROR(__xludf.DUMMYFUNCTION("REGEXEXTRACT(C757, """"""([^""""]+)"""""")"),"#N/A")</f>
        <v>#N/A</v>
      </c>
      <c r="F757" s="44"/>
    </row>
    <row r="758">
      <c r="A758" s="41"/>
      <c r="B758" s="41"/>
      <c r="C758" s="42"/>
      <c r="D758" s="41"/>
      <c r="E758" s="44" t="str">
        <f>IFERROR(__xludf.DUMMYFUNCTION("REGEXEXTRACT(C758, """"""([^""""]+)"""""")"),"#N/A")</f>
        <v>#N/A</v>
      </c>
      <c r="F758" s="44"/>
    </row>
    <row r="759">
      <c r="A759" s="41"/>
      <c r="B759" s="41"/>
      <c r="C759" s="42"/>
      <c r="D759" s="41"/>
      <c r="E759" s="44" t="str">
        <f>IFERROR(__xludf.DUMMYFUNCTION("REGEXEXTRACT(C759, """"""([^""""]+)"""""")"),"#N/A")</f>
        <v>#N/A</v>
      </c>
      <c r="F759" s="44"/>
    </row>
    <row r="760">
      <c r="A760" s="41"/>
      <c r="B760" s="41"/>
      <c r="C760" s="42"/>
      <c r="D760" s="41"/>
      <c r="E760" s="44" t="str">
        <f>IFERROR(__xludf.DUMMYFUNCTION("REGEXEXTRACT(C760, """"""([^""""]+)"""""")"),"#N/A")</f>
        <v>#N/A</v>
      </c>
      <c r="F760" s="44"/>
    </row>
    <row r="761">
      <c r="A761" s="41"/>
      <c r="B761" s="41"/>
      <c r="C761" s="42"/>
      <c r="D761" s="41"/>
      <c r="E761" s="44" t="str">
        <f>IFERROR(__xludf.DUMMYFUNCTION("REGEXEXTRACT(C761, """"""([^""""]+)"""""")"),"#N/A")</f>
        <v>#N/A</v>
      </c>
      <c r="F761" s="44"/>
    </row>
    <row r="762">
      <c r="A762" s="41"/>
      <c r="B762" s="41"/>
      <c r="C762" s="42"/>
      <c r="D762" s="41"/>
      <c r="E762" s="44" t="str">
        <f>IFERROR(__xludf.DUMMYFUNCTION("REGEXEXTRACT(C762, """"""([^""""]+)"""""")"),"#N/A")</f>
        <v>#N/A</v>
      </c>
      <c r="F762" s="44"/>
    </row>
    <row r="763">
      <c r="A763" s="41"/>
      <c r="B763" s="41"/>
      <c r="C763" s="42"/>
      <c r="D763" s="41"/>
      <c r="E763" s="44" t="str">
        <f>IFERROR(__xludf.DUMMYFUNCTION("REGEXEXTRACT(C763, """"""([^""""]+)"""""")"),"#N/A")</f>
        <v>#N/A</v>
      </c>
      <c r="F763" s="44"/>
    </row>
    <row r="764">
      <c r="A764" s="41"/>
      <c r="B764" s="41"/>
      <c r="C764" s="42"/>
      <c r="D764" s="41"/>
      <c r="E764" s="44" t="str">
        <f>IFERROR(__xludf.DUMMYFUNCTION("REGEXEXTRACT(C764, """"""([^""""]+)"""""")"),"#N/A")</f>
        <v>#N/A</v>
      </c>
      <c r="F764" s="44"/>
    </row>
    <row r="765">
      <c r="A765" s="41"/>
      <c r="B765" s="41"/>
      <c r="C765" s="42"/>
      <c r="D765" s="41"/>
      <c r="E765" s="44" t="str">
        <f>IFERROR(__xludf.DUMMYFUNCTION("REGEXEXTRACT(C765, """"""([^""""]+)"""""")"),"#N/A")</f>
        <v>#N/A</v>
      </c>
      <c r="F765" s="44"/>
    </row>
    <row r="766">
      <c r="A766" s="41"/>
      <c r="B766" s="41"/>
      <c r="C766" s="42"/>
      <c r="D766" s="41"/>
      <c r="E766" s="44" t="str">
        <f>IFERROR(__xludf.DUMMYFUNCTION("REGEXEXTRACT(C766, """"""([^""""]+)"""""")"),"#N/A")</f>
        <v>#N/A</v>
      </c>
      <c r="F766" s="44"/>
    </row>
    <row r="767">
      <c r="A767" s="41"/>
      <c r="B767" s="41"/>
      <c r="C767" s="42"/>
      <c r="D767" s="41"/>
      <c r="E767" s="44" t="str">
        <f>IFERROR(__xludf.DUMMYFUNCTION("REGEXEXTRACT(C767, """"""([^""""]+)"""""")"),"#N/A")</f>
        <v>#N/A</v>
      </c>
      <c r="F767" s="44"/>
    </row>
    <row r="768">
      <c r="A768" s="41"/>
      <c r="B768" s="41"/>
      <c r="C768" s="42"/>
      <c r="D768" s="41"/>
      <c r="E768" s="44" t="str">
        <f>IFERROR(__xludf.DUMMYFUNCTION("REGEXEXTRACT(C768, """"""([^""""]+)"""""")"),"#N/A")</f>
        <v>#N/A</v>
      </c>
      <c r="F768" s="44"/>
    </row>
    <row r="769">
      <c r="A769" s="41"/>
      <c r="B769" s="41"/>
      <c r="C769" s="42"/>
      <c r="D769" s="41"/>
      <c r="E769" s="44" t="str">
        <f>IFERROR(__xludf.DUMMYFUNCTION("REGEXEXTRACT(C769, """"""([^""""]+)"""""")"),"#N/A")</f>
        <v>#N/A</v>
      </c>
      <c r="F769" s="44"/>
    </row>
    <row r="770">
      <c r="A770" s="41"/>
      <c r="B770" s="41"/>
      <c r="C770" s="42"/>
      <c r="D770" s="41"/>
      <c r="E770" s="44" t="str">
        <f>IFERROR(__xludf.DUMMYFUNCTION("REGEXEXTRACT(C770, """"""([^""""]+)"""""")"),"#N/A")</f>
        <v>#N/A</v>
      </c>
      <c r="F770" s="44"/>
    </row>
    <row r="771">
      <c r="A771" s="41"/>
      <c r="B771" s="41"/>
      <c r="C771" s="42"/>
      <c r="D771" s="41"/>
      <c r="E771" s="44" t="str">
        <f>IFERROR(__xludf.DUMMYFUNCTION("REGEXEXTRACT(C771, """"""([^""""]+)"""""")"),"#N/A")</f>
        <v>#N/A</v>
      </c>
      <c r="F771" s="44"/>
    </row>
    <row r="772">
      <c r="A772" s="41"/>
      <c r="B772" s="41"/>
      <c r="C772" s="42"/>
      <c r="D772" s="41"/>
      <c r="E772" s="44" t="str">
        <f>IFERROR(__xludf.DUMMYFUNCTION("REGEXEXTRACT(C772, """"""([^""""]+)"""""")"),"#N/A")</f>
        <v>#N/A</v>
      </c>
      <c r="F772" s="44"/>
    </row>
    <row r="773">
      <c r="A773" s="41"/>
      <c r="B773" s="41"/>
      <c r="C773" s="42"/>
      <c r="D773" s="41"/>
      <c r="E773" s="44" t="str">
        <f>IFERROR(__xludf.DUMMYFUNCTION("REGEXEXTRACT(C773, """"""([^""""]+)"""""")"),"#N/A")</f>
        <v>#N/A</v>
      </c>
      <c r="F773" s="44"/>
    </row>
    <row r="774">
      <c r="A774" s="41"/>
      <c r="B774" s="41"/>
      <c r="C774" s="42"/>
      <c r="D774" s="41"/>
      <c r="E774" s="44" t="str">
        <f>IFERROR(__xludf.DUMMYFUNCTION("REGEXEXTRACT(C774, """"""([^""""]+)"""""")"),"#N/A")</f>
        <v>#N/A</v>
      </c>
      <c r="F774" s="44"/>
    </row>
    <row r="775">
      <c r="A775" s="41"/>
      <c r="B775" s="41"/>
      <c r="C775" s="42"/>
      <c r="D775" s="41"/>
      <c r="E775" s="44" t="str">
        <f>IFERROR(__xludf.DUMMYFUNCTION("REGEXEXTRACT(C775, """"""([^""""]+)"""""")"),"#N/A")</f>
        <v>#N/A</v>
      </c>
      <c r="F775" s="44"/>
    </row>
    <row r="776">
      <c r="A776" s="41"/>
      <c r="B776" s="41"/>
      <c r="C776" s="42"/>
      <c r="D776" s="41"/>
      <c r="E776" s="44" t="str">
        <f>IFERROR(__xludf.DUMMYFUNCTION("REGEXEXTRACT(C776, """"""([^""""]+)"""""")"),"#N/A")</f>
        <v>#N/A</v>
      </c>
      <c r="F776" s="44"/>
    </row>
    <row r="777">
      <c r="A777" s="41"/>
      <c r="B777" s="41"/>
      <c r="C777" s="42"/>
      <c r="D777" s="41"/>
      <c r="E777" s="44" t="str">
        <f>IFERROR(__xludf.DUMMYFUNCTION("REGEXEXTRACT(C777, """"""([^""""]+)"""""")"),"#N/A")</f>
        <v>#N/A</v>
      </c>
      <c r="F777" s="44"/>
    </row>
    <row r="778">
      <c r="A778" s="41"/>
      <c r="B778" s="41"/>
      <c r="C778" s="42"/>
      <c r="D778" s="41"/>
      <c r="E778" s="44" t="str">
        <f>IFERROR(__xludf.DUMMYFUNCTION("REGEXEXTRACT(C778, """"""([^""""]+)"""""")"),"#N/A")</f>
        <v>#N/A</v>
      </c>
      <c r="F778" s="44"/>
    </row>
    <row r="779">
      <c r="A779" s="41"/>
      <c r="B779" s="41"/>
      <c r="C779" s="42"/>
      <c r="D779" s="41"/>
      <c r="E779" s="44" t="str">
        <f>IFERROR(__xludf.DUMMYFUNCTION("REGEXEXTRACT(C779, """"""([^""""]+)"""""")"),"#N/A")</f>
        <v>#N/A</v>
      </c>
      <c r="F779" s="44"/>
    </row>
    <row r="780">
      <c r="A780" s="41"/>
      <c r="B780" s="41"/>
      <c r="C780" s="42"/>
      <c r="D780" s="41"/>
      <c r="E780" s="44" t="str">
        <f>IFERROR(__xludf.DUMMYFUNCTION("REGEXEXTRACT(C780, """"""([^""""]+)"""""")"),"#N/A")</f>
        <v>#N/A</v>
      </c>
      <c r="F780" s="44"/>
    </row>
    <row r="781">
      <c r="A781" s="41"/>
      <c r="B781" s="41"/>
      <c r="C781" s="42"/>
      <c r="D781" s="41"/>
      <c r="E781" s="44" t="str">
        <f>IFERROR(__xludf.DUMMYFUNCTION("REGEXEXTRACT(C781, """"""([^""""]+)"""""")"),"#N/A")</f>
        <v>#N/A</v>
      </c>
      <c r="F781" s="44"/>
    </row>
    <row r="782">
      <c r="A782" s="41"/>
      <c r="B782" s="41"/>
      <c r="C782" s="42"/>
      <c r="D782" s="41"/>
      <c r="E782" s="44" t="str">
        <f>IFERROR(__xludf.DUMMYFUNCTION("REGEXEXTRACT(C782, """"""([^""""]+)"""""")"),"#N/A")</f>
        <v>#N/A</v>
      </c>
      <c r="F782" s="44"/>
    </row>
    <row r="783">
      <c r="A783" s="41"/>
      <c r="B783" s="41"/>
      <c r="C783" s="42"/>
      <c r="D783" s="41"/>
      <c r="E783" s="44" t="str">
        <f>IFERROR(__xludf.DUMMYFUNCTION("REGEXEXTRACT(C783, """"""([^""""]+)"""""")"),"#N/A")</f>
        <v>#N/A</v>
      </c>
      <c r="F783" s="44"/>
    </row>
    <row r="784">
      <c r="A784" s="41"/>
      <c r="B784" s="41"/>
      <c r="C784" s="42"/>
      <c r="D784" s="41"/>
      <c r="E784" s="44" t="str">
        <f>IFERROR(__xludf.DUMMYFUNCTION("REGEXEXTRACT(C784, """"""([^""""]+)"""""")"),"#N/A")</f>
        <v>#N/A</v>
      </c>
      <c r="F784" s="44"/>
    </row>
    <row r="785">
      <c r="A785" s="41"/>
      <c r="B785" s="41"/>
      <c r="C785" s="42"/>
      <c r="D785" s="41"/>
      <c r="E785" s="44" t="str">
        <f>IFERROR(__xludf.DUMMYFUNCTION("REGEXEXTRACT(C785, """"""([^""""]+)"""""")"),"#N/A")</f>
        <v>#N/A</v>
      </c>
      <c r="F785" s="44"/>
    </row>
    <row r="786">
      <c r="A786" s="41"/>
      <c r="B786" s="41"/>
      <c r="C786" s="42"/>
      <c r="D786" s="41"/>
      <c r="E786" s="44" t="str">
        <f>IFERROR(__xludf.DUMMYFUNCTION("REGEXEXTRACT(C786, """"""([^""""]+)"""""")"),"#N/A")</f>
        <v>#N/A</v>
      </c>
      <c r="F786" s="44"/>
    </row>
    <row r="787">
      <c r="A787" s="41"/>
      <c r="B787" s="41"/>
      <c r="C787" s="42"/>
      <c r="D787" s="41"/>
      <c r="E787" s="44" t="str">
        <f>IFERROR(__xludf.DUMMYFUNCTION("REGEXEXTRACT(C787, """"""([^""""]+)"""""")"),"#N/A")</f>
        <v>#N/A</v>
      </c>
      <c r="F787" s="44"/>
    </row>
    <row r="788">
      <c r="A788" s="41"/>
      <c r="B788" s="41"/>
      <c r="C788" s="42"/>
      <c r="D788" s="41"/>
      <c r="E788" s="44" t="str">
        <f>IFERROR(__xludf.DUMMYFUNCTION("REGEXEXTRACT(C788, """"""([^""""]+)"""""")"),"#N/A")</f>
        <v>#N/A</v>
      </c>
      <c r="F788" s="44"/>
    </row>
    <row r="789">
      <c r="A789" s="41"/>
      <c r="B789" s="41"/>
      <c r="C789" s="42"/>
      <c r="D789" s="41"/>
      <c r="E789" s="44" t="str">
        <f>IFERROR(__xludf.DUMMYFUNCTION("REGEXEXTRACT(C789, """"""([^""""]+)"""""")"),"#N/A")</f>
        <v>#N/A</v>
      </c>
      <c r="F789" s="44"/>
    </row>
    <row r="790">
      <c r="A790" s="41"/>
      <c r="B790" s="41"/>
      <c r="C790" s="42"/>
      <c r="D790" s="41"/>
      <c r="E790" s="44" t="str">
        <f>IFERROR(__xludf.DUMMYFUNCTION("REGEXEXTRACT(C790, """"""([^""""]+)"""""")"),"#N/A")</f>
        <v>#N/A</v>
      </c>
      <c r="F790" s="44"/>
    </row>
    <row r="791">
      <c r="A791" s="41"/>
      <c r="B791" s="41"/>
      <c r="C791" s="42"/>
      <c r="D791" s="41"/>
      <c r="E791" s="44" t="str">
        <f>IFERROR(__xludf.DUMMYFUNCTION("REGEXEXTRACT(C791, """"""([^""""]+)"""""")"),"#N/A")</f>
        <v>#N/A</v>
      </c>
      <c r="F791" s="44"/>
    </row>
    <row r="792">
      <c r="A792" s="41"/>
      <c r="B792" s="41"/>
      <c r="C792" s="42"/>
      <c r="D792" s="41"/>
      <c r="E792" s="44" t="str">
        <f>IFERROR(__xludf.DUMMYFUNCTION("REGEXEXTRACT(C792, """"""([^""""]+)"""""")"),"#N/A")</f>
        <v>#N/A</v>
      </c>
      <c r="F792" s="44"/>
    </row>
    <row r="793">
      <c r="A793" s="41"/>
      <c r="B793" s="41"/>
      <c r="C793" s="42"/>
      <c r="D793" s="41"/>
      <c r="E793" s="44" t="str">
        <f>IFERROR(__xludf.DUMMYFUNCTION("REGEXEXTRACT(C793, """"""([^""""]+)"""""")"),"#N/A")</f>
        <v>#N/A</v>
      </c>
      <c r="F793" s="44"/>
    </row>
    <row r="794">
      <c r="A794" s="41"/>
      <c r="B794" s="41"/>
      <c r="C794" s="42"/>
      <c r="D794" s="41"/>
      <c r="E794" s="44" t="str">
        <f>IFERROR(__xludf.DUMMYFUNCTION("REGEXEXTRACT(C794, """"""([^""""]+)"""""")"),"#N/A")</f>
        <v>#N/A</v>
      </c>
      <c r="F794" s="44"/>
    </row>
    <row r="795">
      <c r="A795" s="41"/>
      <c r="B795" s="41"/>
      <c r="C795" s="42"/>
      <c r="D795" s="41"/>
      <c r="E795" s="44" t="str">
        <f>IFERROR(__xludf.DUMMYFUNCTION("REGEXEXTRACT(C795, """"""([^""""]+)"""""")"),"#N/A")</f>
        <v>#N/A</v>
      </c>
      <c r="F795" s="44"/>
    </row>
    <row r="796">
      <c r="A796" s="41"/>
      <c r="B796" s="41"/>
      <c r="C796" s="42"/>
      <c r="D796" s="41"/>
      <c r="E796" s="44" t="str">
        <f>IFERROR(__xludf.DUMMYFUNCTION("REGEXEXTRACT(C796, """"""([^""""]+)"""""")"),"#N/A")</f>
        <v>#N/A</v>
      </c>
      <c r="F796" s="44"/>
    </row>
    <row r="797">
      <c r="A797" s="41"/>
      <c r="B797" s="41"/>
      <c r="C797" s="42"/>
      <c r="D797" s="41"/>
      <c r="E797" s="44" t="str">
        <f>IFERROR(__xludf.DUMMYFUNCTION("REGEXEXTRACT(C797, """"""([^""""]+)"""""")"),"#N/A")</f>
        <v>#N/A</v>
      </c>
      <c r="F797" s="44"/>
    </row>
    <row r="798">
      <c r="A798" s="41"/>
      <c r="B798" s="41"/>
      <c r="C798" s="42"/>
      <c r="D798" s="41"/>
      <c r="E798" s="44" t="str">
        <f>IFERROR(__xludf.DUMMYFUNCTION("REGEXEXTRACT(C798, """"""([^""""]+)"""""")"),"#N/A")</f>
        <v>#N/A</v>
      </c>
      <c r="F798" s="44"/>
    </row>
    <row r="799">
      <c r="A799" s="41"/>
      <c r="B799" s="41"/>
      <c r="C799" s="42"/>
      <c r="D799" s="41"/>
      <c r="E799" s="44" t="str">
        <f>IFERROR(__xludf.DUMMYFUNCTION("REGEXEXTRACT(C799, """"""([^""""]+)"""""")"),"#N/A")</f>
        <v>#N/A</v>
      </c>
      <c r="F799" s="44"/>
    </row>
    <row r="800">
      <c r="A800" s="41"/>
      <c r="B800" s="41"/>
      <c r="C800" s="42"/>
      <c r="D800" s="41"/>
      <c r="E800" s="44" t="str">
        <f>IFERROR(__xludf.DUMMYFUNCTION("REGEXEXTRACT(C800, """"""([^""""]+)"""""")"),"#N/A")</f>
        <v>#N/A</v>
      </c>
      <c r="F800" s="44"/>
    </row>
    <row r="801">
      <c r="A801" s="41"/>
      <c r="B801" s="41"/>
      <c r="C801" s="42"/>
      <c r="D801" s="41"/>
      <c r="E801" s="44" t="str">
        <f>IFERROR(__xludf.DUMMYFUNCTION("REGEXEXTRACT(C801, """"""([^""""]+)"""""")"),"#N/A")</f>
        <v>#N/A</v>
      </c>
      <c r="F801" s="44"/>
    </row>
    <row r="802">
      <c r="A802" s="41"/>
      <c r="B802" s="41"/>
      <c r="C802" s="42"/>
      <c r="D802" s="41"/>
      <c r="E802" s="44" t="str">
        <f>IFERROR(__xludf.DUMMYFUNCTION("REGEXEXTRACT(C802, """"""([^""""]+)"""""")"),"#N/A")</f>
        <v>#N/A</v>
      </c>
      <c r="F802" s="44"/>
    </row>
    <row r="803">
      <c r="A803" s="41"/>
      <c r="B803" s="41"/>
      <c r="C803" s="42"/>
      <c r="D803" s="41"/>
      <c r="E803" s="44" t="str">
        <f>IFERROR(__xludf.DUMMYFUNCTION("REGEXEXTRACT(C803, """"""([^""""]+)"""""")"),"#N/A")</f>
        <v>#N/A</v>
      </c>
      <c r="F803" s="44"/>
    </row>
    <row r="804">
      <c r="A804" s="41"/>
      <c r="B804" s="41"/>
      <c r="C804" s="42"/>
      <c r="D804" s="41"/>
      <c r="E804" s="44" t="str">
        <f>IFERROR(__xludf.DUMMYFUNCTION("REGEXEXTRACT(C804, """"""([^""""]+)"""""")"),"#N/A")</f>
        <v>#N/A</v>
      </c>
      <c r="F804" s="44"/>
    </row>
    <row r="805">
      <c r="A805" s="41"/>
      <c r="B805" s="41"/>
      <c r="C805" s="42"/>
      <c r="D805" s="41"/>
      <c r="E805" s="44" t="str">
        <f>IFERROR(__xludf.DUMMYFUNCTION("REGEXEXTRACT(C805, """"""([^""""]+)"""""")"),"#N/A")</f>
        <v>#N/A</v>
      </c>
      <c r="F805" s="44"/>
    </row>
    <row r="806">
      <c r="A806" s="41"/>
      <c r="B806" s="41"/>
      <c r="C806" s="42"/>
      <c r="D806" s="41"/>
      <c r="E806" s="44" t="str">
        <f>IFERROR(__xludf.DUMMYFUNCTION("REGEXEXTRACT(C806, """"""([^""""]+)"""""")"),"#N/A")</f>
        <v>#N/A</v>
      </c>
      <c r="F806" s="44"/>
    </row>
    <row r="807">
      <c r="A807" s="41"/>
      <c r="B807" s="41"/>
      <c r="C807" s="42"/>
      <c r="D807" s="41"/>
      <c r="E807" s="44" t="str">
        <f>IFERROR(__xludf.DUMMYFUNCTION("REGEXEXTRACT(C807, """"""([^""""]+)"""""")"),"#N/A")</f>
        <v>#N/A</v>
      </c>
      <c r="F807" s="44"/>
    </row>
    <row r="808">
      <c r="A808" s="41"/>
      <c r="B808" s="41"/>
      <c r="C808" s="42"/>
      <c r="D808" s="41"/>
      <c r="E808" s="44" t="str">
        <f>IFERROR(__xludf.DUMMYFUNCTION("REGEXEXTRACT(C808, """"""([^""""]+)"""""")"),"#N/A")</f>
        <v>#N/A</v>
      </c>
      <c r="F808" s="44"/>
    </row>
    <row r="809">
      <c r="A809" s="41"/>
      <c r="B809" s="41"/>
      <c r="C809" s="42"/>
      <c r="D809" s="41"/>
      <c r="E809" s="44" t="str">
        <f>IFERROR(__xludf.DUMMYFUNCTION("REGEXEXTRACT(C809, """"""([^""""]+)"""""")"),"#N/A")</f>
        <v>#N/A</v>
      </c>
      <c r="F809" s="44"/>
    </row>
    <row r="810">
      <c r="A810" s="41"/>
      <c r="B810" s="41"/>
      <c r="C810" s="42"/>
      <c r="D810" s="41"/>
      <c r="E810" s="44" t="str">
        <f>IFERROR(__xludf.DUMMYFUNCTION("REGEXEXTRACT(C810, """"""([^""""]+)"""""")"),"#N/A")</f>
        <v>#N/A</v>
      </c>
      <c r="F810" s="44"/>
    </row>
    <row r="811">
      <c r="A811" s="41"/>
      <c r="B811" s="41"/>
      <c r="C811" s="42"/>
      <c r="D811" s="41"/>
      <c r="E811" s="44" t="str">
        <f>IFERROR(__xludf.DUMMYFUNCTION("REGEXEXTRACT(C811, """"""([^""""]+)"""""")"),"#N/A")</f>
        <v>#N/A</v>
      </c>
      <c r="F811" s="44"/>
    </row>
    <row r="812">
      <c r="A812" s="41"/>
      <c r="B812" s="41"/>
      <c r="C812" s="42"/>
      <c r="D812" s="41"/>
      <c r="E812" s="44" t="str">
        <f>IFERROR(__xludf.DUMMYFUNCTION("REGEXEXTRACT(C812, """"""([^""""]+)"""""")"),"#N/A")</f>
        <v>#N/A</v>
      </c>
      <c r="F812" s="44"/>
    </row>
    <row r="813">
      <c r="A813" s="41"/>
      <c r="B813" s="41"/>
      <c r="C813" s="42"/>
      <c r="D813" s="41"/>
      <c r="E813" s="44" t="str">
        <f>IFERROR(__xludf.DUMMYFUNCTION("REGEXEXTRACT(C813, """"""([^""""]+)"""""")"),"#N/A")</f>
        <v>#N/A</v>
      </c>
      <c r="F813" s="44"/>
    </row>
    <row r="814">
      <c r="A814" s="41"/>
      <c r="B814" s="41"/>
      <c r="C814" s="42"/>
      <c r="D814" s="41"/>
      <c r="E814" s="44" t="str">
        <f>IFERROR(__xludf.DUMMYFUNCTION("REGEXEXTRACT(C814, """"""([^""""]+)"""""")"),"#N/A")</f>
        <v>#N/A</v>
      </c>
      <c r="F814" s="44"/>
    </row>
    <row r="815">
      <c r="A815" s="41"/>
      <c r="B815" s="41"/>
      <c r="C815" s="42"/>
      <c r="D815" s="41"/>
      <c r="E815" s="44" t="str">
        <f>IFERROR(__xludf.DUMMYFUNCTION("REGEXEXTRACT(C815, """"""([^""""]+)"""""")"),"#N/A")</f>
        <v>#N/A</v>
      </c>
      <c r="F815" s="44"/>
    </row>
    <row r="816">
      <c r="A816" s="41"/>
      <c r="B816" s="41"/>
      <c r="C816" s="42"/>
      <c r="D816" s="41"/>
      <c r="E816" s="44" t="str">
        <f>IFERROR(__xludf.DUMMYFUNCTION("REGEXEXTRACT(C816, """"""([^""""]+)"""""")"),"#N/A")</f>
        <v>#N/A</v>
      </c>
      <c r="F816" s="44"/>
    </row>
    <row r="817">
      <c r="A817" s="41"/>
      <c r="B817" s="41"/>
      <c r="C817" s="42"/>
      <c r="D817" s="41"/>
      <c r="E817" s="44" t="str">
        <f>IFERROR(__xludf.DUMMYFUNCTION("REGEXEXTRACT(C817, """"""([^""""]+)"""""")"),"#N/A")</f>
        <v>#N/A</v>
      </c>
      <c r="F817" s="44"/>
    </row>
    <row r="818">
      <c r="A818" s="41"/>
      <c r="B818" s="41"/>
      <c r="C818" s="42"/>
      <c r="D818" s="41"/>
      <c r="E818" s="44" t="str">
        <f>IFERROR(__xludf.DUMMYFUNCTION("REGEXEXTRACT(C818, """"""([^""""]+)"""""")"),"#N/A")</f>
        <v>#N/A</v>
      </c>
      <c r="F818" s="44"/>
    </row>
    <row r="819">
      <c r="A819" s="41"/>
      <c r="B819" s="41"/>
      <c r="C819" s="42"/>
      <c r="D819" s="41"/>
      <c r="E819" s="44" t="str">
        <f>IFERROR(__xludf.DUMMYFUNCTION("REGEXEXTRACT(C819, """"""([^""""]+)"""""")"),"#N/A")</f>
        <v>#N/A</v>
      </c>
      <c r="F819" s="44"/>
    </row>
    <row r="820">
      <c r="A820" s="41"/>
      <c r="B820" s="41"/>
      <c r="C820" s="42"/>
      <c r="D820" s="41"/>
      <c r="E820" s="44" t="str">
        <f>IFERROR(__xludf.DUMMYFUNCTION("REGEXEXTRACT(C820, """"""([^""""]+)"""""")"),"#N/A")</f>
        <v>#N/A</v>
      </c>
      <c r="F820" s="44"/>
    </row>
    <row r="821">
      <c r="A821" s="41"/>
      <c r="B821" s="41"/>
      <c r="C821" s="42"/>
      <c r="D821" s="41"/>
      <c r="E821" s="44" t="str">
        <f>IFERROR(__xludf.DUMMYFUNCTION("REGEXEXTRACT(C821, """"""([^""""]+)"""""")"),"#N/A")</f>
        <v>#N/A</v>
      </c>
      <c r="F821" s="44"/>
    </row>
    <row r="822">
      <c r="A822" s="41"/>
      <c r="B822" s="41"/>
      <c r="C822" s="42"/>
      <c r="D822" s="41"/>
      <c r="E822" s="44" t="str">
        <f>IFERROR(__xludf.DUMMYFUNCTION("REGEXEXTRACT(C822, """"""([^""""]+)"""""")"),"#N/A")</f>
        <v>#N/A</v>
      </c>
      <c r="F822" s="44"/>
    </row>
    <row r="823">
      <c r="A823" s="41"/>
      <c r="B823" s="41"/>
      <c r="C823" s="42"/>
      <c r="D823" s="41"/>
      <c r="E823" s="44" t="str">
        <f>IFERROR(__xludf.DUMMYFUNCTION("REGEXEXTRACT(C823, """"""([^""""]+)"""""")"),"#N/A")</f>
        <v>#N/A</v>
      </c>
      <c r="F823" s="44"/>
    </row>
    <row r="824">
      <c r="A824" s="41"/>
      <c r="B824" s="41"/>
      <c r="C824" s="42"/>
      <c r="D824" s="41"/>
      <c r="E824" s="44" t="str">
        <f>IFERROR(__xludf.DUMMYFUNCTION("REGEXEXTRACT(C824, """"""([^""""]+)"""""")"),"#N/A")</f>
        <v>#N/A</v>
      </c>
      <c r="F824" s="44"/>
    </row>
    <row r="825">
      <c r="A825" s="41"/>
      <c r="B825" s="41"/>
      <c r="C825" s="42"/>
      <c r="D825" s="41"/>
      <c r="E825" s="44" t="str">
        <f>IFERROR(__xludf.DUMMYFUNCTION("REGEXEXTRACT(C825, """"""([^""""]+)"""""")"),"#N/A")</f>
        <v>#N/A</v>
      </c>
      <c r="F825" s="44"/>
    </row>
    <row r="826">
      <c r="A826" s="41"/>
      <c r="B826" s="41"/>
      <c r="C826" s="42"/>
      <c r="D826" s="41"/>
      <c r="E826" s="44" t="str">
        <f>IFERROR(__xludf.DUMMYFUNCTION("REGEXEXTRACT(C826, """"""([^""""]+)"""""")"),"#N/A")</f>
        <v>#N/A</v>
      </c>
      <c r="F826" s="44"/>
    </row>
    <row r="827">
      <c r="A827" s="41"/>
      <c r="B827" s="41"/>
      <c r="C827" s="42"/>
      <c r="D827" s="41"/>
      <c r="E827" s="44" t="str">
        <f>IFERROR(__xludf.DUMMYFUNCTION("REGEXEXTRACT(C827, """"""([^""""]+)"""""")"),"#N/A")</f>
        <v>#N/A</v>
      </c>
      <c r="F827" s="44"/>
    </row>
    <row r="828">
      <c r="A828" s="41"/>
      <c r="B828" s="41"/>
      <c r="C828" s="42"/>
      <c r="D828" s="41"/>
      <c r="E828" s="44" t="str">
        <f>IFERROR(__xludf.DUMMYFUNCTION("REGEXEXTRACT(C828, """"""([^""""]+)"""""")"),"#N/A")</f>
        <v>#N/A</v>
      </c>
      <c r="F828" s="44"/>
    </row>
    <row r="829">
      <c r="A829" s="41"/>
      <c r="B829" s="41"/>
      <c r="C829" s="42"/>
      <c r="D829" s="41"/>
      <c r="E829" s="44" t="str">
        <f>IFERROR(__xludf.DUMMYFUNCTION("REGEXEXTRACT(C829, """"""([^""""]+)"""""")"),"#N/A")</f>
        <v>#N/A</v>
      </c>
      <c r="F829" s="44"/>
    </row>
    <row r="830">
      <c r="A830" s="41"/>
      <c r="B830" s="41"/>
      <c r="C830" s="42"/>
      <c r="D830" s="41"/>
      <c r="E830" s="44" t="str">
        <f>IFERROR(__xludf.DUMMYFUNCTION("REGEXEXTRACT(C830, """"""([^""""]+)"""""")"),"#N/A")</f>
        <v>#N/A</v>
      </c>
      <c r="F830" s="44"/>
    </row>
    <row r="831">
      <c r="A831" s="41"/>
      <c r="B831" s="41"/>
      <c r="C831" s="42"/>
      <c r="D831" s="41"/>
      <c r="E831" s="44" t="str">
        <f>IFERROR(__xludf.DUMMYFUNCTION("REGEXEXTRACT(C831, """"""([^""""]+)"""""")"),"#N/A")</f>
        <v>#N/A</v>
      </c>
      <c r="F831" s="44"/>
    </row>
    <row r="832">
      <c r="A832" s="41"/>
      <c r="B832" s="41"/>
      <c r="C832" s="42"/>
      <c r="D832" s="41"/>
      <c r="E832" s="44" t="str">
        <f>IFERROR(__xludf.DUMMYFUNCTION("REGEXEXTRACT(C832, """"""([^""""]+)"""""")"),"#N/A")</f>
        <v>#N/A</v>
      </c>
      <c r="F832" s="44"/>
    </row>
    <row r="833">
      <c r="A833" s="41"/>
      <c r="B833" s="41"/>
      <c r="C833" s="42"/>
      <c r="D833" s="41"/>
      <c r="E833" s="44" t="str">
        <f>IFERROR(__xludf.DUMMYFUNCTION("REGEXEXTRACT(C833, """"""([^""""]+)"""""")"),"#N/A")</f>
        <v>#N/A</v>
      </c>
      <c r="F833" s="44"/>
    </row>
    <row r="834">
      <c r="A834" s="41"/>
      <c r="B834" s="41"/>
      <c r="C834" s="42"/>
      <c r="D834" s="41"/>
      <c r="E834" s="44" t="str">
        <f>IFERROR(__xludf.DUMMYFUNCTION("REGEXEXTRACT(C834, """"""([^""""]+)"""""")"),"#N/A")</f>
        <v>#N/A</v>
      </c>
      <c r="F834" s="44"/>
    </row>
    <row r="835">
      <c r="A835" s="41"/>
      <c r="B835" s="41"/>
      <c r="C835" s="42"/>
      <c r="D835" s="41"/>
      <c r="E835" s="44" t="str">
        <f>IFERROR(__xludf.DUMMYFUNCTION("REGEXEXTRACT(C835, """"""([^""""]+)"""""")"),"#N/A")</f>
        <v>#N/A</v>
      </c>
      <c r="F835" s="44"/>
    </row>
    <row r="836">
      <c r="A836" s="41"/>
      <c r="B836" s="41"/>
      <c r="C836" s="42"/>
      <c r="D836" s="41"/>
      <c r="E836" s="44" t="str">
        <f>IFERROR(__xludf.DUMMYFUNCTION("REGEXEXTRACT(C836, """"""([^""""]+)"""""")"),"#N/A")</f>
        <v>#N/A</v>
      </c>
      <c r="F836" s="44"/>
    </row>
    <row r="837">
      <c r="A837" s="41"/>
      <c r="B837" s="41"/>
      <c r="C837" s="42"/>
      <c r="D837" s="41"/>
      <c r="E837" s="44" t="str">
        <f>IFERROR(__xludf.DUMMYFUNCTION("REGEXEXTRACT(C837, """"""([^""""]+)"""""")"),"#N/A")</f>
        <v>#N/A</v>
      </c>
      <c r="F837" s="44"/>
    </row>
    <row r="838">
      <c r="A838" s="41"/>
      <c r="B838" s="41"/>
      <c r="C838" s="42"/>
      <c r="D838" s="41"/>
      <c r="E838" s="44" t="str">
        <f>IFERROR(__xludf.DUMMYFUNCTION("REGEXEXTRACT(C838, """"""([^""""]+)"""""")"),"#N/A")</f>
        <v>#N/A</v>
      </c>
      <c r="F838" s="44"/>
    </row>
    <row r="839">
      <c r="A839" s="41"/>
      <c r="B839" s="41"/>
      <c r="C839" s="42"/>
      <c r="D839" s="41"/>
      <c r="E839" s="44" t="str">
        <f>IFERROR(__xludf.DUMMYFUNCTION("REGEXEXTRACT(C839, """"""([^""""]+)"""""")"),"#N/A")</f>
        <v>#N/A</v>
      </c>
      <c r="F839" s="44"/>
    </row>
    <row r="840">
      <c r="A840" s="41"/>
      <c r="B840" s="41"/>
      <c r="C840" s="42"/>
      <c r="D840" s="41"/>
      <c r="E840" s="44" t="str">
        <f>IFERROR(__xludf.DUMMYFUNCTION("REGEXEXTRACT(C840, """"""([^""""]+)"""""")"),"#N/A")</f>
        <v>#N/A</v>
      </c>
      <c r="F840" s="44"/>
    </row>
    <row r="841">
      <c r="A841" s="41"/>
      <c r="B841" s="41"/>
      <c r="C841" s="42"/>
      <c r="D841" s="41"/>
      <c r="E841" s="44" t="str">
        <f>IFERROR(__xludf.DUMMYFUNCTION("REGEXEXTRACT(C841, """"""([^""""]+)"""""")"),"#N/A")</f>
        <v>#N/A</v>
      </c>
      <c r="F841" s="44"/>
    </row>
    <row r="842">
      <c r="A842" s="41"/>
      <c r="B842" s="41"/>
      <c r="C842" s="42"/>
      <c r="D842" s="41"/>
      <c r="E842" s="44" t="str">
        <f>IFERROR(__xludf.DUMMYFUNCTION("REGEXEXTRACT(C842, """"""([^""""]+)"""""")"),"#N/A")</f>
        <v>#N/A</v>
      </c>
      <c r="F842" s="44"/>
    </row>
    <row r="843">
      <c r="A843" s="41"/>
      <c r="B843" s="41"/>
      <c r="C843" s="42"/>
      <c r="D843" s="41"/>
      <c r="E843" s="44" t="str">
        <f>IFERROR(__xludf.DUMMYFUNCTION("REGEXEXTRACT(C843, """"""([^""""]+)"""""")"),"#N/A")</f>
        <v>#N/A</v>
      </c>
      <c r="F843" s="44"/>
    </row>
    <row r="844">
      <c r="A844" s="41"/>
      <c r="B844" s="41"/>
      <c r="C844" s="42"/>
      <c r="D844" s="41"/>
      <c r="E844" s="44" t="str">
        <f>IFERROR(__xludf.DUMMYFUNCTION("REGEXEXTRACT(C844, """"""([^""""]+)"""""")"),"#N/A")</f>
        <v>#N/A</v>
      </c>
      <c r="F844" s="44"/>
    </row>
    <row r="845">
      <c r="A845" s="41"/>
      <c r="B845" s="41"/>
      <c r="C845" s="42"/>
      <c r="D845" s="41"/>
      <c r="E845" s="44" t="str">
        <f>IFERROR(__xludf.DUMMYFUNCTION("REGEXEXTRACT(C845, """"""([^""""]+)"""""")"),"#N/A")</f>
        <v>#N/A</v>
      </c>
      <c r="F845" s="44"/>
    </row>
    <row r="846">
      <c r="A846" s="41"/>
      <c r="B846" s="41"/>
      <c r="C846" s="42"/>
      <c r="D846" s="41"/>
      <c r="E846" s="44" t="str">
        <f>IFERROR(__xludf.DUMMYFUNCTION("REGEXEXTRACT(C846, """"""([^""""]+)"""""")"),"#N/A")</f>
        <v>#N/A</v>
      </c>
      <c r="F846" s="44"/>
    </row>
    <row r="847">
      <c r="A847" s="41"/>
      <c r="B847" s="41"/>
      <c r="C847" s="42"/>
      <c r="D847" s="41"/>
      <c r="E847" s="44" t="str">
        <f>IFERROR(__xludf.DUMMYFUNCTION("REGEXEXTRACT(C847, """"""([^""""]+)"""""")"),"#N/A")</f>
        <v>#N/A</v>
      </c>
      <c r="F847" s="44"/>
    </row>
    <row r="848">
      <c r="A848" s="41"/>
      <c r="B848" s="41"/>
      <c r="C848" s="42"/>
      <c r="D848" s="41"/>
      <c r="E848" s="44" t="str">
        <f>IFERROR(__xludf.DUMMYFUNCTION("REGEXEXTRACT(C848, """"""([^""""]+)"""""")"),"#N/A")</f>
        <v>#N/A</v>
      </c>
      <c r="F848" s="44"/>
    </row>
    <row r="849">
      <c r="A849" s="41"/>
      <c r="B849" s="41"/>
      <c r="C849" s="42"/>
      <c r="D849" s="41"/>
      <c r="E849" s="44" t="str">
        <f>IFERROR(__xludf.DUMMYFUNCTION("REGEXEXTRACT(C849, """"""([^""""]+)"""""")"),"#N/A")</f>
        <v>#N/A</v>
      </c>
      <c r="F849" s="44"/>
    </row>
    <row r="850">
      <c r="A850" s="41"/>
      <c r="B850" s="41"/>
      <c r="C850" s="42"/>
      <c r="D850" s="41"/>
      <c r="E850" s="44" t="str">
        <f>IFERROR(__xludf.DUMMYFUNCTION("REGEXEXTRACT(C850, """"""([^""""]+)"""""")"),"#N/A")</f>
        <v>#N/A</v>
      </c>
      <c r="F850" s="44"/>
    </row>
    <row r="851">
      <c r="A851" s="41"/>
      <c r="B851" s="41"/>
      <c r="C851" s="42"/>
      <c r="D851" s="41"/>
      <c r="E851" s="44" t="str">
        <f>IFERROR(__xludf.DUMMYFUNCTION("REGEXEXTRACT(C851, """"""([^""""]+)"""""")"),"#N/A")</f>
        <v>#N/A</v>
      </c>
      <c r="F851" s="44"/>
    </row>
    <row r="852">
      <c r="A852" s="41"/>
      <c r="B852" s="41"/>
      <c r="C852" s="42"/>
      <c r="D852" s="41"/>
      <c r="E852" s="44" t="str">
        <f>IFERROR(__xludf.DUMMYFUNCTION("REGEXEXTRACT(C852, """"""([^""""]+)"""""")"),"#N/A")</f>
        <v>#N/A</v>
      </c>
      <c r="F852" s="44"/>
    </row>
    <row r="853">
      <c r="A853" s="41"/>
      <c r="B853" s="41"/>
      <c r="C853" s="42"/>
      <c r="D853" s="41"/>
      <c r="E853" s="44" t="str">
        <f>IFERROR(__xludf.DUMMYFUNCTION("REGEXEXTRACT(C853, """"""([^""""]+)"""""")"),"#N/A")</f>
        <v>#N/A</v>
      </c>
      <c r="F853" s="44"/>
    </row>
    <row r="854">
      <c r="A854" s="41"/>
      <c r="B854" s="41"/>
      <c r="C854" s="42"/>
      <c r="D854" s="41"/>
      <c r="E854" s="44" t="str">
        <f>IFERROR(__xludf.DUMMYFUNCTION("REGEXEXTRACT(C854, """"""([^""""]+)"""""")"),"#N/A")</f>
        <v>#N/A</v>
      </c>
      <c r="F854" s="44"/>
    </row>
    <row r="855">
      <c r="A855" s="41"/>
      <c r="B855" s="41"/>
      <c r="C855" s="42"/>
      <c r="D855" s="41"/>
      <c r="E855" s="44" t="str">
        <f>IFERROR(__xludf.DUMMYFUNCTION("REGEXEXTRACT(C855, """"""([^""""]+)"""""")"),"#N/A")</f>
        <v>#N/A</v>
      </c>
      <c r="F855" s="44"/>
    </row>
    <row r="856">
      <c r="A856" s="41"/>
      <c r="B856" s="41"/>
      <c r="C856" s="42"/>
      <c r="D856" s="41"/>
      <c r="E856" s="44" t="str">
        <f>IFERROR(__xludf.DUMMYFUNCTION("REGEXEXTRACT(C856, """"""([^""""]+)"""""")"),"#N/A")</f>
        <v>#N/A</v>
      </c>
      <c r="F856" s="44"/>
    </row>
    <row r="857">
      <c r="A857" s="41"/>
      <c r="B857" s="41"/>
      <c r="C857" s="42"/>
      <c r="D857" s="41"/>
      <c r="E857" s="44" t="str">
        <f>IFERROR(__xludf.DUMMYFUNCTION("REGEXEXTRACT(C857, """"""([^""""]+)"""""")"),"#N/A")</f>
        <v>#N/A</v>
      </c>
      <c r="F857" s="44"/>
    </row>
    <row r="858">
      <c r="A858" s="41"/>
      <c r="B858" s="41"/>
      <c r="C858" s="42"/>
      <c r="D858" s="41"/>
      <c r="E858" s="44" t="str">
        <f>IFERROR(__xludf.DUMMYFUNCTION("REGEXEXTRACT(C858, """"""([^""""]+)"""""")"),"#N/A")</f>
        <v>#N/A</v>
      </c>
      <c r="F858" s="44"/>
    </row>
    <row r="859">
      <c r="A859" s="41"/>
      <c r="B859" s="41"/>
      <c r="C859" s="42"/>
      <c r="D859" s="41"/>
      <c r="E859" s="44" t="str">
        <f>IFERROR(__xludf.DUMMYFUNCTION("REGEXEXTRACT(C859, """"""([^""""]+)"""""")"),"#N/A")</f>
        <v>#N/A</v>
      </c>
      <c r="F859" s="44"/>
    </row>
    <row r="860">
      <c r="A860" s="41"/>
      <c r="B860" s="41"/>
      <c r="C860" s="42"/>
      <c r="D860" s="41"/>
      <c r="E860" s="44" t="str">
        <f>IFERROR(__xludf.DUMMYFUNCTION("REGEXEXTRACT(C860, """"""([^""""]+)"""""")"),"#N/A")</f>
        <v>#N/A</v>
      </c>
      <c r="F860" s="44"/>
    </row>
    <row r="861">
      <c r="A861" s="41"/>
      <c r="B861" s="41"/>
      <c r="C861" s="42"/>
      <c r="D861" s="41"/>
      <c r="E861" s="44" t="str">
        <f>IFERROR(__xludf.DUMMYFUNCTION("REGEXEXTRACT(C861, """"""([^""""]+)"""""")"),"#N/A")</f>
        <v>#N/A</v>
      </c>
      <c r="F861" s="44"/>
    </row>
    <row r="862">
      <c r="A862" s="41"/>
      <c r="B862" s="41"/>
      <c r="C862" s="42"/>
      <c r="D862" s="41"/>
      <c r="E862" s="44" t="str">
        <f>IFERROR(__xludf.DUMMYFUNCTION("REGEXEXTRACT(C862, """"""([^""""]+)"""""")"),"#N/A")</f>
        <v>#N/A</v>
      </c>
      <c r="F862" s="44"/>
    </row>
    <row r="863">
      <c r="A863" s="41"/>
      <c r="B863" s="41"/>
      <c r="C863" s="42"/>
      <c r="D863" s="41"/>
      <c r="E863" s="44" t="str">
        <f>IFERROR(__xludf.DUMMYFUNCTION("REGEXEXTRACT(C863, """"""([^""""]+)"""""")"),"#N/A")</f>
        <v>#N/A</v>
      </c>
      <c r="F863" s="44"/>
    </row>
    <row r="864">
      <c r="A864" s="41"/>
      <c r="B864" s="41"/>
      <c r="C864" s="42"/>
      <c r="D864" s="41"/>
      <c r="E864" s="44" t="str">
        <f>IFERROR(__xludf.DUMMYFUNCTION("REGEXEXTRACT(C864, """"""([^""""]+)"""""")"),"#N/A")</f>
        <v>#N/A</v>
      </c>
      <c r="F864" s="44"/>
    </row>
    <row r="865">
      <c r="A865" s="41"/>
      <c r="B865" s="41"/>
      <c r="C865" s="42"/>
      <c r="D865" s="41"/>
      <c r="E865" s="44" t="str">
        <f>IFERROR(__xludf.DUMMYFUNCTION("REGEXEXTRACT(C865, """"""([^""""]+)"""""")"),"#N/A")</f>
        <v>#N/A</v>
      </c>
      <c r="F865" s="44"/>
    </row>
    <row r="866">
      <c r="A866" s="41"/>
      <c r="B866" s="41"/>
      <c r="C866" s="42"/>
      <c r="D866" s="41"/>
      <c r="E866" s="44" t="str">
        <f>IFERROR(__xludf.DUMMYFUNCTION("REGEXEXTRACT(C866, """"""([^""""]+)"""""")"),"#N/A")</f>
        <v>#N/A</v>
      </c>
      <c r="F866" s="44"/>
    </row>
    <row r="867">
      <c r="A867" s="41"/>
      <c r="B867" s="41"/>
      <c r="C867" s="42"/>
      <c r="D867" s="41"/>
      <c r="E867" s="44" t="str">
        <f>IFERROR(__xludf.DUMMYFUNCTION("REGEXEXTRACT(C867, """"""([^""""]+)"""""")"),"#N/A")</f>
        <v>#N/A</v>
      </c>
      <c r="F867" s="44"/>
    </row>
    <row r="868">
      <c r="A868" s="41"/>
      <c r="B868" s="41"/>
      <c r="C868" s="42"/>
      <c r="D868" s="41"/>
      <c r="E868" s="44" t="str">
        <f>IFERROR(__xludf.DUMMYFUNCTION("REGEXEXTRACT(C868, """"""([^""""]+)"""""")"),"#N/A")</f>
        <v>#N/A</v>
      </c>
      <c r="F868" s="44"/>
    </row>
    <row r="869">
      <c r="A869" s="41"/>
      <c r="B869" s="41"/>
      <c r="C869" s="42"/>
      <c r="D869" s="41"/>
      <c r="E869" s="44" t="str">
        <f>IFERROR(__xludf.DUMMYFUNCTION("REGEXEXTRACT(C869, """"""([^""""]+)"""""")"),"#N/A")</f>
        <v>#N/A</v>
      </c>
      <c r="F869" s="44"/>
    </row>
    <row r="870">
      <c r="A870" s="41"/>
      <c r="B870" s="41"/>
      <c r="C870" s="42"/>
      <c r="D870" s="41"/>
      <c r="E870" s="44" t="str">
        <f>IFERROR(__xludf.DUMMYFUNCTION("REGEXEXTRACT(C870, """"""([^""""]+)"""""")"),"#N/A")</f>
        <v>#N/A</v>
      </c>
      <c r="F870" s="44"/>
    </row>
    <row r="871">
      <c r="A871" s="41"/>
      <c r="B871" s="41"/>
      <c r="C871" s="42"/>
      <c r="D871" s="41"/>
      <c r="E871" s="44" t="str">
        <f>IFERROR(__xludf.DUMMYFUNCTION("REGEXEXTRACT(C871, """"""([^""""]+)"""""")"),"#N/A")</f>
        <v>#N/A</v>
      </c>
      <c r="F871" s="44"/>
    </row>
    <row r="872">
      <c r="A872" s="41"/>
      <c r="B872" s="41"/>
      <c r="C872" s="42"/>
      <c r="D872" s="41"/>
      <c r="E872" s="44" t="str">
        <f>IFERROR(__xludf.DUMMYFUNCTION("REGEXEXTRACT(C872, """"""([^""""]+)"""""")"),"#N/A")</f>
        <v>#N/A</v>
      </c>
      <c r="F872" s="44"/>
    </row>
    <row r="873">
      <c r="A873" s="41"/>
      <c r="B873" s="41"/>
      <c r="C873" s="42"/>
      <c r="D873" s="41"/>
      <c r="E873" s="44" t="str">
        <f>IFERROR(__xludf.DUMMYFUNCTION("REGEXEXTRACT(C873, """"""([^""""]+)"""""")"),"#N/A")</f>
        <v>#N/A</v>
      </c>
      <c r="F873" s="44"/>
    </row>
    <row r="874">
      <c r="A874" s="41"/>
      <c r="B874" s="41"/>
      <c r="C874" s="42"/>
      <c r="D874" s="41"/>
      <c r="E874" s="44" t="str">
        <f>IFERROR(__xludf.DUMMYFUNCTION("REGEXEXTRACT(C874, """"""([^""""]+)"""""")"),"#N/A")</f>
        <v>#N/A</v>
      </c>
      <c r="F874" s="44"/>
    </row>
    <row r="875">
      <c r="A875" s="41"/>
      <c r="B875" s="41"/>
      <c r="C875" s="42"/>
      <c r="D875" s="41"/>
      <c r="E875" s="44" t="str">
        <f>IFERROR(__xludf.DUMMYFUNCTION("REGEXEXTRACT(C875, """"""([^""""]+)"""""")"),"#N/A")</f>
        <v>#N/A</v>
      </c>
      <c r="F875" s="44"/>
    </row>
    <row r="876">
      <c r="A876" s="41"/>
      <c r="B876" s="41"/>
      <c r="C876" s="42"/>
      <c r="D876" s="41"/>
      <c r="E876" s="44" t="str">
        <f>IFERROR(__xludf.DUMMYFUNCTION("REGEXEXTRACT(C876, """"""([^""""]+)"""""")"),"#N/A")</f>
        <v>#N/A</v>
      </c>
      <c r="F876" s="44"/>
    </row>
    <row r="877">
      <c r="A877" s="41"/>
      <c r="B877" s="41"/>
      <c r="C877" s="42"/>
      <c r="D877" s="41"/>
      <c r="E877" s="44" t="str">
        <f>IFERROR(__xludf.DUMMYFUNCTION("REGEXEXTRACT(C877, """"""([^""""]+)"""""")"),"#N/A")</f>
        <v>#N/A</v>
      </c>
      <c r="F877" s="44"/>
    </row>
    <row r="878">
      <c r="A878" s="41"/>
      <c r="B878" s="41"/>
      <c r="C878" s="42"/>
      <c r="D878" s="41"/>
      <c r="E878" s="44" t="str">
        <f>IFERROR(__xludf.DUMMYFUNCTION("REGEXEXTRACT(C878, """"""([^""""]+)"""""")"),"#N/A")</f>
        <v>#N/A</v>
      </c>
      <c r="F878" s="44"/>
    </row>
    <row r="879">
      <c r="A879" s="41"/>
      <c r="B879" s="41"/>
      <c r="C879" s="42"/>
      <c r="D879" s="41"/>
      <c r="E879" s="44" t="str">
        <f>IFERROR(__xludf.DUMMYFUNCTION("REGEXEXTRACT(C879, """"""([^""""]+)"""""")"),"#N/A")</f>
        <v>#N/A</v>
      </c>
      <c r="F879" s="44"/>
    </row>
    <row r="880">
      <c r="A880" s="41"/>
      <c r="B880" s="41"/>
      <c r="C880" s="42"/>
      <c r="D880" s="41"/>
      <c r="E880" s="44" t="str">
        <f>IFERROR(__xludf.DUMMYFUNCTION("REGEXEXTRACT(C880, """"""([^""""]+)"""""")"),"#N/A")</f>
        <v>#N/A</v>
      </c>
      <c r="F880" s="44"/>
    </row>
    <row r="881">
      <c r="A881" s="41"/>
      <c r="B881" s="41"/>
      <c r="C881" s="42"/>
      <c r="D881" s="41"/>
      <c r="E881" s="44" t="str">
        <f>IFERROR(__xludf.DUMMYFUNCTION("REGEXEXTRACT(C881, """"""([^""""]+)"""""")"),"#N/A")</f>
        <v>#N/A</v>
      </c>
      <c r="F881" s="44"/>
    </row>
    <row r="882">
      <c r="A882" s="41"/>
      <c r="B882" s="41"/>
      <c r="C882" s="42"/>
      <c r="D882" s="41"/>
      <c r="E882" s="44" t="str">
        <f>IFERROR(__xludf.DUMMYFUNCTION("REGEXEXTRACT(C882, """"""([^""""]+)"""""")"),"#N/A")</f>
        <v>#N/A</v>
      </c>
      <c r="F882" s="44"/>
    </row>
    <row r="883">
      <c r="A883" s="41"/>
      <c r="B883" s="41"/>
      <c r="C883" s="42"/>
      <c r="D883" s="41"/>
      <c r="E883" s="44" t="str">
        <f>IFERROR(__xludf.DUMMYFUNCTION("REGEXEXTRACT(C883, """"""([^""""]+)"""""")"),"#N/A")</f>
        <v>#N/A</v>
      </c>
      <c r="F883" s="44"/>
    </row>
    <row r="884">
      <c r="A884" s="41"/>
      <c r="B884" s="41"/>
      <c r="C884" s="42"/>
      <c r="D884" s="41"/>
      <c r="E884" s="44" t="str">
        <f>IFERROR(__xludf.DUMMYFUNCTION("REGEXEXTRACT(C884, """"""([^""""]+)"""""")"),"#N/A")</f>
        <v>#N/A</v>
      </c>
      <c r="F884" s="44"/>
    </row>
    <row r="885">
      <c r="A885" s="41"/>
      <c r="B885" s="41"/>
      <c r="C885" s="42"/>
      <c r="D885" s="41"/>
      <c r="E885" s="44" t="str">
        <f>IFERROR(__xludf.DUMMYFUNCTION("REGEXEXTRACT(C885, """"""([^""""]+)"""""")"),"#N/A")</f>
        <v>#N/A</v>
      </c>
      <c r="F885" s="44"/>
    </row>
    <row r="886">
      <c r="A886" s="41"/>
      <c r="B886" s="41"/>
      <c r="C886" s="42"/>
      <c r="D886" s="41"/>
      <c r="E886" s="44" t="str">
        <f>IFERROR(__xludf.DUMMYFUNCTION("REGEXEXTRACT(C886, """"""([^""""]+)"""""")"),"#N/A")</f>
        <v>#N/A</v>
      </c>
      <c r="F886" s="44"/>
    </row>
    <row r="887">
      <c r="A887" s="41"/>
      <c r="B887" s="41"/>
      <c r="C887" s="42"/>
      <c r="D887" s="41"/>
      <c r="E887" s="44" t="str">
        <f>IFERROR(__xludf.DUMMYFUNCTION("REGEXEXTRACT(C887, """"""([^""""]+)"""""")"),"#N/A")</f>
        <v>#N/A</v>
      </c>
      <c r="F887" s="44"/>
    </row>
    <row r="888">
      <c r="A888" s="41"/>
      <c r="B888" s="41"/>
      <c r="C888" s="42"/>
      <c r="D888" s="41"/>
      <c r="E888" s="44" t="str">
        <f>IFERROR(__xludf.DUMMYFUNCTION("REGEXEXTRACT(C888, """"""([^""""]+)"""""")"),"#N/A")</f>
        <v>#N/A</v>
      </c>
      <c r="F888" s="44"/>
    </row>
    <row r="889">
      <c r="A889" s="41"/>
      <c r="B889" s="41"/>
      <c r="C889" s="42"/>
      <c r="D889" s="41"/>
      <c r="E889" s="44" t="str">
        <f>IFERROR(__xludf.DUMMYFUNCTION("REGEXEXTRACT(C889, """"""([^""""]+)"""""")"),"#N/A")</f>
        <v>#N/A</v>
      </c>
      <c r="F889" s="44"/>
    </row>
    <row r="890">
      <c r="A890" s="41"/>
      <c r="B890" s="41"/>
      <c r="C890" s="42"/>
      <c r="D890" s="41"/>
      <c r="E890" s="44" t="str">
        <f>IFERROR(__xludf.DUMMYFUNCTION("REGEXEXTRACT(C890, """"""([^""""]+)"""""")"),"#N/A")</f>
        <v>#N/A</v>
      </c>
      <c r="F890" s="44"/>
    </row>
    <row r="891">
      <c r="A891" s="41"/>
      <c r="B891" s="41"/>
      <c r="C891" s="42"/>
      <c r="D891" s="41"/>
      <c r="E891" s="44" t="str">
        <f>IFERROR(__xludf.DUMMYFUNCTION("REGEXEXTRACT(C891, """"""([^""""]+)"""""")"),"#N/A")</f>
        <v>#N/A</v>
      </c>
      <c r="F891" s="44"/>
    </row>
    <row r="892">
      <c r="A892" s="41"/>
      <c r="B892" s="41"/>
      <c r="C892" s="42"/>
      <c r="D892" s="41"/>
      <c r="E892" s="44" t="str">
        <f>IFERROR(__xludf.DUMMYFUNCTION("REGEXEXTRACT(C892, """"""([^""""]+)"""""")"),"#N/A")</f>
        <v>#N/A</v>
      </c>
      <c r="F892" s="44"/>
    </row>
    <row r="893">
      <c r="A893" s="41"/>
      <c r="B893" s="41"/>
      <c r="C893" s="42"/>
      <c r="D893" s="41"/>
      <c r="E893" s="44" t="str">
        <f>IFERROR(__xludf.DUMMYFUNCTION("REGEXEXTRACT(C893, """"""([^""""]+)"""""")"),"#N/A")</f>
        <v>#N/A</v>
      </c>
      <c r="F893" s="44"/>
    </row>
    <row r="894">
      <c r="A894" s="41"/>
      <c r="B894" s="41"/>
      <c r="C894" s="42"/>
      <c r="D894" s="41"/>
      <c r="E894" s="44" t="str">
        <f>IFERROR(__xludf.DUMMYFUNCTION("REGEXEXTRACT(C894, """"""([^""""]+)"""""")"),"#N/A")</f>
        <v>#N/A</v>
      </c>
      <c r="F894" s="44"/>
    </row>
    <row r="895">
      <c r="A895" s="41"/>
      <c r="B895" s="41"/>
      <c r="C895" s="42"/>
      <c r="D895" s="41"/>
      <c r="E895" s="44" t="str">
        <f>IFERROR(__xludf.DUMMYFUNCTION("REGEXEXTRACT(C895, """"""([^""""]+)"""""")"),"#N/A")</f>
        <v>#N/A</v>
      </c>
      <c r="F895" s="44"/>
    </row>
    <row r="896">
      <c r="A896" s="41"/>
      <c r="B896" s="41"/>
      <c r="C896" s="42"/>
      <c r="D896" s="41"/>
      <c r="E896" s="44" t="str">
        <f>IFERROR(__xludf.DUMMYFUNCTION("REGEXEXTRACT(C896, """"""([^""""]+)"""""")"),"#N/A")</f>
        <v>#N/A</v>
      </c>
      <c r="F896" s="44"/>
    </row>
    <row r="897">
      <c r="A897" s="41"/>
      <c r="B897" s="41"/>
      <c r="C897" s="42"/>
      <c r="D897" s="41"/>
      <c r="E897" s="44" t="str">
        <f>IFERROR(__xludf.DUMMYFUNCTION("REGEXEXTRACT(C897, """"""([^""""]+)"""""")"),"#N/A")</f>
        <v>#N/A</v>
      </c>
      <c r="F897" s="44"/>
    </row>
    <row r="898">
      <c r="A898" s="41"/>
      <c r="B898" s="41"/>
      <c r="C898" s="42"/>
      <c r="D898" s="41"/>
      <c r="E898" s="44" t="str">
        <f>IFERROR(__xludf.DUMMYFUNCTION("REGEXEXTRACT(C898, """"""([^""""]+)"""""")"),"#N/A")</f>
        <v>#N/A</v>
      </c>
      <c r="F898" s="44"/>
    </row>
    <row r="899">
      <c r="A899" s="41"/>
      <c r="B899" s="41"/>
      <c r="C899" s="42"/>
      <c r="D899" s="41"/>
      <c r="E899" s="44" t="str">
        <f>IFERROR(__xludf.DUMMYFUNCTION("REGEXEXTRACT(C899, """"""([^""""]+)"""""")"),"#N/A")</f>
        <v>#N/A</v>
      </c>
      <c r="F899" s="44"/>
    </row>
    <row r="900">
      <c r="A900" s="41"/>
      <c r="B900" s="41"/>
      <c r="C900" s="42"/>
      <c r="D900" s="41"/>
      <c r="E900" s="44" t="str">
        <f>IFERROR(__xludf.DUMMYFUNCTION("REGEXEXTRACT(C900, """"""([^""""]+)"""""")"),"#N/A")</f>
        <v>#N/A</v>
      </c>
      <c r="F900" s="44"/>
    </row>
    <row r="901">
      <c r="A901" s="41"/>
      <c r="B901" s="41"/>
      <c r="C901" s="42"/>
      <c r="D901" s="41"/>
      <c r="E901" s="44" t="str">
        <f>IFERROR(__xludf.DUMMYFUNCTION("REGEXEXTRACT(C901, """"""([^""""]+)"""""")"),"#N/A")</f>
        <v>#N/A</v>
      </c>
      <c r="F901" s="44"/>
    </row>
    <row r="902">
      <c r="A902" s="41"/>
      <c r="B902" s="41"/>
      <c r="C902" s="42"/>
      <c r="D902" s="41"/>
      <c r="E902" s="44" t="str">
        <f>IFERROR(__xludf.DUMMYFUNCTION("REGEXEXTRACT(C902, """"""([^""""]+)"""""")"),"#N/A")</f>
        <v>#N/A</v>
      </c>
      <c r="F902" s="44"/>
    </row>
    <row r="903">
      <c r="A903" s="41"/>
      <c r="B903" s="41"/>
      <c r="C903" s="42"/>
      <c r="D903" s="41"/>
      <c r="E903" s="44" t="str">
        <f>IFERROR(__xludf.DUMMYFUNCTION("REGEXEXTRACT(C903, """"""([^""""]+)"""""")"),"#N/A")</f>
        <v>#N/A</v>
      </c>
      <c r="F903" s="44"/>
    </row>
    <row r="904">
      <c r="A904" s="41"/>
      <c r="B904" s="41"/>
      <c r="C904" s="42"/>
      <c r="D904" s="41"/>
      <c r="E904" s="44" t="str">
        <f>IFERROR(__xludf.DUMMYFUNCTION("REGEXEXTRACT(C904, """"""([^""""]+)"""""")"),"#N/A")</f>
        <v>#N/A</v>
      </c>
      <c r="F904" s="44"/>
    </row>
    <row r="905">
      <c r="A905" s="41"/>
      <c r="B905" s="41"/>
      <c r="C905" s="42"/>
      <c r="D905" s="41"/>
      <c r="E905" s="44" t="str">
        <f>IFERROR(__xludf.DUMMYFUNCTION("REGEXEXTRACT(C905, """"""([^""""]+)"""""")"),"#N/A")</f>
        <v>#N/A</v>
      </c>
      <c r="F905" s="44"/>
    </row>
    <row r="906">
      <c r="A906" s="41"/>
      <c r="B906" s="41"/>
      <c r="C906" s="42"/>
      <c r="D906" s="41"/>
      <c r="E906" s="44" t="str">
        <f>IFERROR(__xludf.DUMMYFUNCTION("REGEXEXTRACT(C906, """"""([^""""]+)"""""")"),"#N/A")</f>
        <v>#N/A</v>
      </c>
      <c r="F906" s="44"/>
    </row>
    <row r="907">
      <c r="A907" s="41"/>
      <c r="B907" s="41"/>
      <c r="C907" s="42"/>
      <c r="D907" s="41"/>
      <c r="E907" s="44" t="str">
        <f>IFERROR(__xludf.DUMMYFUNCTION("REGEXEXTRACT(C907, """"""([^""""]+)"""""")"),"#N/A")</f>
        <v>#N/A</v>
      </c>
      <c r="F907" s="44"/>
    </row>
    <row r="908">
      <c r="A908" s="41"/>
      <c r="B908" s="41"/>
      <c r="C908" s="42"/>
      <c r="D908" s="41"/>
      <c r="E908" s="44" t="str">
        <f>IFERROR(__xludf.DUMMYFUNCTION("REGEXEXTRACT(C908, """"""([^""""]+)"""""")"),"#N/A")</f>
        <v>#N/A</v>
      </c>
      <c r="F908" s="44"/>
    </row>
    <row r="909">
      <c r="A909" s="41"/>
      <c r="B909" s="41"/>
      <c r="C909" s="42"/>
      <c r="D909" s="41"/>
      <c r="E909" s="44" t="str">
        <f>IFERROR(__xludf.DUMMYFUNCTION("REGEXEXTRACT(C909, """"""([^""""]+)"""""")"),"#N/A")</f>
        <v>#N/A</v>
      </c>
      <c r="F909" s="44"/>
    </row>
    <row r="910">
      <c r="A910" s="41"/>
      <c r="B910" s="41"/>
      <c r="C910" s="42"/>
      <c r="D910" s="41"/>
      <c r="E910" s="44" t="str">
        <f>IFERROR(__xludf.DUMMYFUNCTION("REGEXEXTRACT(C910, """"""([^""""]+)"""""")"),"#N/A")</f>
        <v>#N/A</v>
      </c>
      <c r="F910" s="44"/>
    </row>
    <row r="911">
      <c r="A911" s="41"/>
      <c r="B911" s="41"/>
      <c r="C911" s="42"/>
      <c r="D911" s="41"/>
      <c r="E911" s="44" t="str">
        <f>IFERROR(__xludf.DUMMYFUNCTION("REGEXEXTRACT(C911, """"""([^""""]+)"""""")"),"#N/A")</f>
        <v>#N/A</v>
      </c>
      <c r="F911" s="44"/>
    </row>
    <row r="912">
      <c r="A912" s="41"/>
      <c r="B912" s="41"/>
      <c r="C912" s="42"/>
      <c r="D912" s="41"/>
      <c r="E912" s="44" t="str">
        <f>IFERROR(__xludf.DUMMYFUNCTION("REGEXEXTRACT(C912, """"""([^""""]+)"""""")"),"#N/A")</f>
        <v>#N/A</v>
      </c>
      <c r="F912" s="44"/>
    </row>
    <row r="913">
      <c r="A913" s="41"/>
      <c r="B913" s="41"/>
      <c r="C913" s="42"/>
      <c r="D913" s="41"/>
      <c r="E913" s="44" t="str">
        <f>IFERROR(__xludf.DUMMYFUNCTION("REGEXEXTRACT(C913, """"""([^""""]+)"""""")"),"#N/A")</f>
        <v>#N/A</v>
      </c>
      <c r="F913" s="44"/>
    </row>
    <row r="914">
      <c r="A914" s="41"/>
      <c r="B914" s="41"/>
      <c r="C914" s="42"/>
      <c r="D914" s="41"/>
      <c r="E914" s="44" t="str">
        <f>IFERROR(__xludf.DUMMYFUNCTION("REGEXEXTRACT(C914, """"""([^""""]+)"""""")"),"#N/A")</f>
        <v>#N/A</v>
      </c>
      <c r="F914" s="44"/>
    </row>
    <row r="915">
      <c r="A915" s="41"/>
      <c r="B915" s="41"/>
      <c r="C915" s="42"/>
      <c r="D915" s="41"/>
      <c r="E915" s="44" t="str">
        <f>IFERROR(__xludf.DUMMYFUNCTION("REGEXEXTRACT(C915, """"""([^""""]+)"""""")"),"#N/A")</f>
        <v>#N/A</v>
      </c>
      <c r="F915" s="44"/>
    </row>
    <row r="916">
      <c r="A916" s="41"/>
      <c r="B916" s="41"/>
      <c r="C916" s="42"/>
      <c r="D916" s="41"/>
      <c r="E916" s="44" t="str">
        <f>IFERROR(__xludf.DUMMYFUNCTION("REGEXEXTRACT(C916, """"""([^""""]+)"""""")"),"#N/A")</f>
        <v>#N/A</v>
      </c>
      <c r="F916" s="44"/>
    </row>
    <row r="917">
      <c r="A917" s="41"/>
      <c r="B917" s="41"/>
      <c r="C917" s="42"/>
      <c r="D917" s="41"/>
      <c r="E917" s="44" t="str">
        <f>IFERROR(__xludf.DUMMYFUNCTION("REGEXEXTRACT(C917, """"""([^""""]+)"""""")"),"#N/A")</f>
        <v>#N/A</v>
      </c>
      <c r="F917" s="44"/>
    </row>
    <row r="918">
      <c r="A918" s="41"/>
      <c r="B918" s="41"/>
      <c r="C918" s="42"/>
      <c r="D918" s="41"/>
      <c r="E918" s="44" t="str">
        <f>IFERROR(__xludf.DUMMYFUNCTION("REGEXEXTRACT(C918, """"""([^""""]+)"""""")"),"#N/A")</f>
        <v>#N/A</v>
      </c>
      <c r="F918" s="44"/>
    </row>
    <row r="919">
      <c r="A919" s="41"/>
      <c r="B919" s="41"/>
      <c r="C919" s="42"/>
      <c r="D919" s="41"/>
      <c r="E919" s="44" t="str">
        <f>IFERROR(__xludf.DUMMYFUNCTION("REGEXEXTRACT(C919, """"""([^""""]+)"""""")"),"#N/A")</f>
        <v>#N/A</v>
      </c>
      <c r="F919" s="44"/>
    </row>
    <row r="920">
      <c r="A920" s="41"/>
      <c r="B920" s="41"/>
      <c r="C920" s="42"/>
      <c r="D920" s="41"/>
      <c r="E920" s="44" t="str">
        <f>IFERROR(__xludf.DUMMYFUNCTION("REGEXEXTRACT(C920, """"""([^""""]+)"""""")"),"#N/A")</f>
        <v>#N/A</v>
      </c>
      <c r="F920" s="44"/>
    </row>
    <row r="921">
      <c r="A921" s="41"/>
      <c r="B921" s="41"/>
      <c r="C921" s="42"/>
      <c r="D921" s="41"/>
      <c r="E921" s="44" t="str">
        <f>IFERROR(__xludf.DUMMYFUNCTION("REGEXEXTRACT(C921, """"""([^""""]+)"""""")"),"#N/A")</f>
        <v>#N/A</v>
      </c>
      <c r="F921" s="44"/>
    </row>
    <row r="922">
      <c r="A922" s="41"/>
      <c r="B922" s="41"/>
      <c r="C922" s="42"/>
      <c r="D922" s="41"/>
      <c r="E922" s="44" t="str">
        <f>IFERROR(__xludf.DUMMYFUNCTION("REGEXEXTRACT(C922, """"""([^""""]+)"""""")"),"#N/A")</f>
        <v>#N/A</v>
      </c>
      <c r="F922" s="44"/>
    </row>
    <row r="923">
      <c r="A923" s="41"/>
      <c r="B923" s="41"/>
      <c r="C923" s="42"/>
      <c r="D923" s="41"/>
      <c r="E923" s="44" t="str">
        <f>IFERROR(__xludf.DUMMYFUNCTION("REGEXEXTRACT(C923, """"""([^""""]+)"""""")"),"#N/A")</f>
        <v>#N/A</v>
      </c>
      <c r="F923" s="44"/>
    </row>
    <row r="924">
      <c r="A924" s="41"/>
      <c r="B924" s="41"/>
      <c r="C924" s="42"/>
      <c r="D924" s="41"/>
      <c r="E924" s="44" t="str">
        <f>IFERROR(__xludf.DUMMYFUNCTION("REGEXEXTRACT(C924, """"""([^""""]+)"""""")"),"#N/A")</f>
        <v>#N/A</v>
      </c>
      <c r="F924" s="44"/>
    </row>
    <row r="925">
      <c r="A925" s="41"/>
      <c r="B925" s="41"/>
      <c r="C925" s="42"/>
      <c r="D925" s="41"/>
      <c r="E925" s="44" t="str">
        <f>IFERROR(__xludf.DUMMYFUNCTION("REGEXEXTRACT(C925, """"""([^""""]+)"""""")"),"#N/A")</f>
        <v>#N/A</v>
      </c>
      <c r="F925" s="44"/>
    </row>
    <row r="926">
      <c r="A926" s="41"/>
      <c r="B926" s="41"/>
      <c r="C926" s="42"/>
      <c r="D926" s="41"/>
      <c r="E926" s="44" t="str">
        <f>IFERROR(__xludf.DUMMYFUNCTION("REGEXEXTRACT(C926, """"""([^""""]+)"""""")"),"#N/A")</f>
        <v>#N/A</v>
      </c>
      <c r="F926" s="44"/>
    </row>
    <row r="927">
      <c r="A927" s="41"/>
      <c r="B927" s="41"/>
      <c r="C927" s="42"/>
      <c r="D927" s="41"/>
      <c r="E927" s="44" t="str">
        <f>IFERROR(__xludf.DUMMYFUNCTION("REGEXEXTRACT(C927, """"""([^""""]+)"""""")"),"#N/A")</f>
        <v>#N/A</v>
      </c>
      <c r="F927" s="44"/>
    </row>
    <row r="928">
      <c r="A928" s="41"/>
      <c r="B928" s="41"/>
      <c r="C928" s="42"/>
      <c r="D928" s="41"/>
      <c r="E928" s="44" t="str">
        <f>IFERROR(__xludf.DUMMYFUNCTION("REGEXEXTRACT(C928, """"""([^""""]+)"""""")"),"#N/A")</f>
        <v>#N/A</v>
      </c>
      <c r="F928" s="44"/>
    </row>
    <row r="929">
      <c r="A929" s="41"/>
      <c r="B929" s="41"/>
      <c r="C929" s="42"/>
      <c r="D929" s="41"/>
      <c r="E929" s="44" t="str">
        <f>IFERROR(__xludf.DUMMYFUNCTION("REGEXEXTRACT(C929, """"""([^""""]+)"""""")"),"#N/A")</f>
        <v>#N/A</v>
      </c>
      <c r="F929" s="44"/>
    </row>
    <row r="930">
      <c r="A930" s="41"/>
      <c r="B930" s="41"/>
      <c r="C930" s="42"/>
      <c r="D930" s="41"/>
      <c r="E930" s="44" t="str">
        <f>IFERROR(__xludf.DUMMYFUNCTION("REGEXEXTRACT(C930, """"""([^""""]+)"""""")"),"#N/A")</f>
        <v>#N/A</v>
      </c>
      <c r="F930" s="44"/>
    </row>
    <row r="931">
      <c r="A931" s="41"/>
      <c r="B931" s="41"/>
      <c r="C931" s="42"/>
      <c r="D931" s="41"/>
      <c r="E931" s="44" t="str">
        <f>IFERROR(__xludf.DUMMYFUNCTION("REGEXEXTRACT(C931, """"""([^""""]+)"""""")"),"#N/A")</f>
        <v>#N/A</v>
      </c>
      <c r="F931" s="44"/>
    </row>
    <row r="932">
      <c r="A932" s="41"/>
      <c r="B932" s="41"/>
      <c r="C932" s="42"/>
      <c r="D932" s="41"/>
      <c r="E932" s="44" t="str">
        <f>IFERROR(__xludf.DUMMYFUNCTION("REGEXEXTRACT(C932, """"""([^""""]+)"""""")"),"#N/A")</f>
        <v>#N/A</v>
      </c>
      <c r="F932" s="44"/>
    </row>
    <row r="933">
      <c r="A933" s="41"/>
      <c r="B933" s="41"/>
      <c r="C933" s="42"/>
      <c r="D933" s="41"/>
      <c r="E933" s="44" t="str">
        <f>IFERROR(__xludf.DUMMYFUNCTION("REGEXEXTRACT(C933, """"""([^""""]+)"""""")"),"#N/A")</f>
        <v>#N/A</v>
      </c>
      <c r="F933" s="44"/>
    </row>
    <row r="934">
      <c r="A934" s="41"/>
      <c r="B934" s="41"/>
      <c r="C934" s="42"/>
      <c r="D934" s="41"/>
      <c r="E934" s="44" t="str">
        <f>IFERROR(__xludf.DUMMYFUNCTION("REGEXEXTRACT(C934, """"""([^""""]+)"""""")"),"#N/A")</f>
        <v>#N/A</v>
      </c>
      <c r="F934" s="44"/>
    </row>
    <row r="935">
      <c r="A935" s="41"/>
      <c r="B935" s="41"/>
      <c r="C935" s="42"/>
      <c r="D935" s="41"/>
      <c r="E935" s="44" t="str">
        <f>IFERROR(__xludf.DUMMYFUNCTION("REGEXEXTRACT(C935, """"""([^""""]+)"""""")"),"#N/A")</f>
        <v>#N/A</v>
      </c>
      <c r="F935" s="44"/>
    </row>
    <row r="936">
      <c r="A936" s="41"/>
      <c r="B936" s="41"/>
      <c r="C936" s="42"/>
      <c r="D936" s="41"/>
      <c r="E936" s="44" t="str">
        <f>IFERROR(__xludf.DUMMYFUNCTION("REGEXEXTRACT(C936, """"""([^""""]+)"""""")"),"#N/A")</f>
        <v>#N/A</v>
      </c>
      <c r="F936" s="44"/>
    </row>
    <row r="937">
      <c r="A937" s="41"/>
      <c r="B937" s="41"/>
      <c r="C937" s="42"/>
      <c r="D937" s="41"/>
      <c r="E937" s="44" t="str">
        <f>IFERROR(__xludf.DUMMYFUNCTION("REGEXEXTRACT(C937, """"""([^""""]+)"""""")"),"#N/A")</f>
        <v>#N/A</v>
      </c>
      <c r="F937" s="44"/>
    </row>
    <row r="938">
      <c r="A938" s="41"/>
      <c r="B938" s="41"/>
      <c r="C938" s="42"/>
      <c r="D938" s="41"/>
      <c r="E938" s="44" t="str">
        <f>IFERROR(__xludf.DUMMYFUNCTION("REGEXEXTRACT(C938, """"""([^""""]+)"""""")"),"#N/A")</f>
        <v>#N/A</v>
      </c>
      <c r="F938" s="44"/>
    </row>
    <row r="939">
      <c r="A939" s="41"/>
      <c r="B939" s="41"/>
      <c r="C939" s="42"/>
      <c r="D939" s="41"/>
      <c r="E939" s="44" t="str">
        <f>IFERROR(__xludf.DUMMYFUNCTION("REGEXEXTRACT(C939, """"""([^""""]+)"""""")"),"#N/A")</f>
        <v>#N/A</v>
      </c>
      <c r="F939" s="44"/>
    </row>
    <row r="940">
      <c r="A940" s="41"/>
      <c r="B940" s="41"/>
      <c r="C940" s="42"/>
      <c r="D940" s="41"/>
      <c r="E940" s="44" t="str">
        <f>IFERROR(__xludf.DUMMYFUNCTION("REGEXEXTRACT(C940, """"""([^""""]+)"""""")"),"#N/A")</f>
        <v>#N/A</v>
      </c>
      <c r="F940" s="44"/>
    </row>
    <row r="941">
      <c r="A941" s="41"/>
      <c r="B941" s="41"/>
      <c r="C941" s="42"/>
      <c r="D941" s="41"/>
      <c r="E941" s="44" t="str">
        <f>IFERROR(__xludf.DUMMYFUNCTION("REGEXEXTRACT(C941, """"""([^""""]+)"""""")"),"#N/A")</f>
        <v>#N/A</v>
      </c>
      <c r="F941" s="44"/>
    </row>
    <row r="942">
      <c r="A942" s="41"/>
      <c r="B942" s="41"/>
      <c r="C942" s="42"/>
      <c r="D942" s="41"/>
      <c r="E942" s="44" t="str">
        <f>IFERROR(__xludf.DUMMYFUNCTION("REGEXEXTRACT(C942, """"""([^""""]+)"""""")"),"#N/A")</f>
        <v>#N/A</v>
      </c>
      <c r="F942" s="44"/>
    </row>
    <row r="943">
      <c r="A943" s="41"/>
      <c r="B943" s="41"/>
      <c r="C943" s="42"/>
      <c r="D943" s="41"/>
      <c r="E943" s="44" t="str">
        <f>IFERROR(__xludf.DUMMYFUNCTION("REGEXEXTRACT(C943, """"""([^""""]+)"""""")"),"#N/A")</f>
        <v>#N/A</v>
      </c>
      <c r="F943" s="44"/>
    </row>
    <row r="944">
      <c r="A944" s="41"/>
      <c r="B944" s="41"/>
      <c r="C944" s="42"/>
      <c r="D944" s="41"/>
      <c r="E944" s="44" t="str">
        <f>IFERROR(__xludf.DUMMYFUNCTION("REGEXEXTRACT(C944, """"""([^""""]+)"""""")"),"#N/A")</f>
        <v>#N/A</v>
      </c>
      <c r="F944" s="44"/>
    </row>
    <row r="945">
      <c r="A945" s="41"/>
      <c r="B945" s="41"/>
      <c r="C945" s="42"/>
      <c r="D945" s="41"/>
      <c r="E945" s="44" t="str">
        <f>IFERROR(__xludf.DUMMYFUNCTION("REGEXEXTRACT(C945, """"""([^""""]+)"""""")"),"#N/A")</f>
        <v>#N/A</v>
      </c>
      <c r="F945" s="44"/>
    </row>
    <row r="946">
      <c r="A946" s="41"/>
      <c r="B946" s="41"/>
      <c r="C946" s="42"/>
      <c r="D946" s="41"/>
      <c r="E946" s="44" t="str">
        <f>IFERROR(__xludf.DUMMYFUNCTION("REGEXEXTRACT(C946, """"""([^""""]+)"""""")"),"#N/A")</f>
        <v>#N/A</v>
      </c>
      <c r="F946" s="44"/>
    </row>
    <row r="947">
      <c r="A947" s="41"/>
      <c r="B947" s="41"/>
      <c r="C947" s="42"/>
      <c r="D947" s="41"/>
      <c r="E947" s="44" t="str">
        <f>IFERROR(__xludf.DUMMYFUNCTION("REGEXEXTRACT(C947, """"""([^""""]+)"""""")"),"#N/A")</f>
        <v>#N/A</v>
      </c>
      <c r="F947" s="44"/>
    </row>
    <row r="948">
      <c r="A948" s="41"/>
      <c r="B948" s="41"/>
      <c r="C948" s="42"/>
      <c r="D948" s="41"/>
      <c r="E948" s="44" t="str">
        <f>IFERROR(__xludf.DUMMYFUNCTION("REGEXEXTRACT(C948, """"""([^""""]+)"""""")"),"#N/A")</f>
        <v>#N/A</v>
      </c>
      <c r="F948" s="44"/>
    </row>
    <row r="949">
      <c r="A949" s="41"/>
      <c r="B949" s="41"/>
      <c r="C949" s="42"/>
      <c r="D949" s="41"/>
      <c r="E949" s="44" t="str">
        <f>IFERROR(__xludf.DUMMYFUNCTION("REGEXEXTRACT(C949, """"""([^""""]+)"""""")"),"#N/A")</f>
        <v>#N/A</v>
      </c>
      <c r="F949" s="44"/>
    </row>
    <row r="950">
      <c r="A950" s="41"/>
      <c r="B950" s="41"/>
      <c r="C950" s="42"/>
      <c r="D950" s="41"/>
      <c r="E950" s="44" t="str">
        <f>IFERROR(__xludf.DUMMYFUNCTION("REGEXEXTRACT(C950, """"""([^""""]+)"""""")"),"#N/A")</f>
        <v>#N/A</v>
      </c>
      <c r="F950" s="44"/>
    </row>
    <row r="951">
      <c r="A951" s="41"/>
      <c r="B951" s="41"/>
      <c r="C951" s="42"/>
      <c r="D951" s="41"/>
      <c r="E951" s="44" t="str">
        <f>IFERROR(__xludf.DUMMYFUNCTION("REGEXEXTRACT(C951, """"""([^""""]+)"""""")"),"#N/A")</f>
        <v>#N/A</v>
      </c>
      <c r="F951" s="44"/>
    </row>
    <row r="952">
      <c r="A952" s="41"/>
      <c r="B952" s="41"/>
      <c r="C952" s="42"/>
      <c r="D952" s="41"/>
      <c r="E952" s="44" t="str">
        <f>IFERROR(__xludf.DUMMYFUNCTION("REGEXEXTRACT(C952, """"""([^""""]+)"""""")"),"#N/A")</f>
        <v>#N/A</v>
      </c>
      <c r="F952" s="44"/>
    </row>
    <row r="953">
      <c r="A953" s="41"/>
      <c r="B953" s="41"/>
      <c r="C953" s="42"/>
      <c r="D953" s="41"/>
      <c r="E953" s="44" t="str">
        <f>IFERROR(__xludf.DUMMYFUNCTION("REGEXEXTRACT(C953, """"""([^""""]+)"""""")"),"#N/A")</f>
        <v>#N/A</v>
      </c>
      <c r="F953" s="44"/>
    </row>
    <row r="954">
      <c r="A954" s="41"/>
      <c r="B954" s="41"/>
      <c r="C954" s="42"/>
      <c r="D954" s="41"/>
      <c r="E954" s="44" t="str">
        <f>IFERROR(__xludf.DUMMYFUNCTION("REGEXEXTRACT(C954, """"""([^""""]+)"""""")"),"#N/A")</f>
        <v>#N/A</v>
      </c>
      <c r="F954" s="44"/>
    </row>
    <row r="955">
      <c r="A955" s="41"/>
      <c r="B955" s="41"/>
      <c r="C955" s="42"/>
      <c r="D955" s="41"/>
      <c r="E955" s="44" t="str">
        <f>IFERROR(__xludf.DUMMYFUNCTION("REGEXEXTRACT(C955, """"""([^""""]+)"""""")"),"#N/A")</f>
        <v>#N/A</v>
      </c>
      <c r="F955" s="44"/>
    </row>
    <row r="956">
      <c r="A956" s="41"/>
      <c r="B956" s="41"/>
      <c r="C956" s="42"/>
      <c r="D956" s="41"/>
      <c r="E956" s="44" t="str">
        <f>IFERROR(__xludf.DUMMYFUNCTION("REGEXEXTRACT(C956, """"""([^""""]+)"""""")"),"#N/A")</f>
        <v>#N/A</v>
      </c>
      <c r="F956" s="44"/>
    </row>
    <row r="957">
      <c r="A957" s="41"/>
      <c r="B957" s="41"/>
      <c r="C957" s="42"/>
      <c r="D957" s="41"/>
      <c r="E957" s="44" t="str">
        <f>IFERROR(__xludf.DUMMYFUNCTION("REGEXEXTRACT(C957, """"""([^""""]+)"""""")"),"#N/A")</f>
        <v>#N/A</v>
      </c>
      <c r="F957" s="44"/>
    </row>
    <row r="958">
      <c r="A958" s="41"/>
      <c r="B958" s="41"/>
      <c r="C958" s="42"/>
      <c r="D958" s="41"/>
      <c r="E958" s="44" t="str">
        <f>IFERROR(__xludf.DUMMYFUNCTION("REGEXEXTRACT(C958, """"""([^""""]+)"""""")"),"#N/A")</f>
        <v>#N/A</v>
      </c>
      <c r="F958" s="44"/>
    </row>
    <row r="959">
      <c r="A959" s="41"/>
      <c r="B959" s="41"/>
      <c r="C959" s="42"/>
      <c r="D959" s="41"/>
      <c r="E959" s="44" t="str">
        <f>IFERROR(__xludf.DUMMYFUNCTION("REGEXEXTRACT(C959, """"""([^""""]+)"""""")"),"#N/A")</f>
        <v>#N/A</v>
      </c>
      <c r="F959" s="44"/>
    </row>
    <row r="960">
      <c r="A960" s="41"/>
      <c r="B960" s="41"/>
      <c r="C960" s="42"/>
      <c r="D960" s="41"/>
      <c r="E960" s="44" t="str">
        <f>IFERROR(__xludf.DUMMYFUNCTION("REGEXEXTRACT(C960, """"""([^""""]+)"""""")"),"#N/A")</f>
        <v>#N/A</v>
      </c>
      <c r="F960" s="44"/>
    </row>
    <row r="961">
      <c r="A961" s="41"/>
      <c r="B961" s="41"/>
      <c r="C961" s="42"/>
      <c r="D961" s="41"/>
      <c r="E961" s="44" t="str">
        <f>IFERROR(__xludf.DUMMYFUNCTION("REGEXEXTRACT(C961, """"""([^""""]+)"""""")"),"#N/A")</f>
        <v>#N/A</v>
      </c>
      <c r="F961" s="44"/>
    </row>
    <row r="962">
      <c r="A962" s="41"/>
      <c r="B962" s="41"/>
      <c r="C962" s="42"/>
      <c r="D962" s="41"/>
      <c r="E962" s="44" t="str">
        <f>IFERROR(__xludf.DUMMYFUNCTION("REGEXEXTRACT(C962, """"""([^""""]+)"""""")"),"#N/A")</f>
        <v>#N/A</v>
      </c>
      <c r="F962" s="44"/>
    </row>
    <row r="963">
      <c r="A963" s="41"/>
      <c r="B963" s="41"/>
      <c r="C963" s="42"/>
      <c r="D963" s="41"/>
      <c r="E963" s="44" t="str">
        <f>IFERROR(__xludf.DUMMYFUNCTION("REGEXEXTRACT(C963, """"""([^""""]+)"""""")"),"#N/A")</f>
        <v>#N/A</v>
      </c>
      <c r="F963" s="44"/>
    </row>
    <row r="964">
      <c r="A964" s="41"/>
      <c r="B964" s="41"/>
      <c r="C964" s="42"/>
      <c r="D964" s="41"/>
      <c r="E964" s="44" t="str">
        <f>IFERROR(__xludf.DUMMYFUNCTION("REGEXEXTRACT(C964, """"""([^""""]+)"""""")"),"#N/A")</f>
        <v>#N/A</v>
      </c>
      <c r="F964" s="44"/>
    </row>
    <row r="965">
      <c r="A965" s="41"/>
      <c r="B965" s="41"/>
      <c r="C965" s="42"/>
      <c r="D965" s="41"/>
      <c r="E965" s="44" t="str">
        <f>IFERROR(__xludf.DUMMYFUNCTION("REGEXEXTRACT(C965, """"""([^""""]+)"""""")"),"#N/A")</f>
        <v>#N/A</v>
      </c>
      <c r="F965" s="44"/>
    </row>
    <row r="966">
      <c r="A966" s="41"/>
      <c r="B966" s="41"/>
      <c r="C966" s="42"/>
      <c r="D966" s="41"/>
      <c r="E966" s="44" t="str">
        <f>IFERROR(__xludf.DUMMYFUNCTION("REGEXEXTRACT(C966, """"""([^""""]+)"""""")"),"#N/A")</f>
        <v>#N/A</v>
      </c>
      <c r="F966" s="44"/>
    </row>
    <row r="967">
      <c r="A967" s="41"/>
      <c r="B967" s="41"/>
      <c r="C967" s="42"/>
      <c r="D967" s="41"/>
      <c r="E967" s="44" t="str">
        <f>IFERROR(__xludf.DUMMYFUNCTION("REGEXEXTRACT(C967, """"""([^""""]+)"""""")"),"#N/A")</f>
        <v>#N/A</v>
      </c>
      <c r="F967" s="44"/>
    </row>
    <row r="968">
      <c r="A968" s="41"/>
      <c r="B968" s="41"/>
      <c r="C968" s="42"/>
      <c r="D968" s="41"/>
      <c r="E968" s="44" t="str">
        <f>IFERROR(__xludf.DUMMYFUNCTION("REGEXEXTRACT(C968, """"""([^""""]+)"""""")"),"#N/A")</f>
        <v>#N/A</v>
      </c>
      <c r="F968" s="44"/>
    </row>
    <row r="969">
      <c r="A969" s="41"/>
      <c r="B969" s="41"/>
      <c r="C969" s="42"/>
      <c r="D969" s="41"/>
      <c r="E969" s="44" t="str">
        <f>IFERROR(__xludf.DUMMYFUNCTION("REGEXEXTRACT(C969, """"""([^""""]+)"""""")"),"#N/A")</f>
        <v>#N/A</v>
      </c>
      <c r="F969" s="44"/>
    </row>
    <row r="970">
      <c r="A970" s="41"/>
      <c r="B970" s="41"/>
      <c r="C970" s="42"/>
      <c r="D970" s="41"/>
      <c r="E970" s="44" t="str">
        <f>IFERROR(__xludf.DUMMYFUNCTION("REGEXEXTRACT(C970, """"""([^""""]+)"""""")"),"#N/A")</f>
        <v>#N/A</v>
      </c>
      <c r="F970" s="44"/>
    </row>
    <row r="971">
      <c r="A971" s="41"/>
      <c r="B971" s="41"/>
      <c r="C971" s="42"/>
      <c r="D971" s="41"/>
      <c r="E971" s="44" t="str">
        <f>IFERROR(__xludf.DUMMYFUNCTION("REGEXEXTRACT(C971, """"""([^""""]+)"""""")"),"#N/A")</f>
        <v>#N/A</v>
      </c>
      <c r="F971" s="44"/>
    </row>
    <row r="972">
      <c r="A972" s="41"/>
      <c r="B972" s="41"/>
      <c r="C972" s="42"/>
      <c r="D972" s="41"/>
      <c r="E972" s="44" t="str">
        <f>IFERROR(__xludf.DUMMYFUNCTION("REGEXEXTRACT(C972, """"""([^""""]+)"""""")"),"#N/A")</f>
        <v>#N/A</v>
      </c>
      <c r="F972" s="44"/>
    </row>
    <row r="973">
      <c r="A973" s="41"/>
      <c r="B973" s="41"/>
      <c r="C973" s="42"/>
      <c r="D973" s="41"/>
      <c r="E973" s="44" t="str">
        <f>IFERROR(__xludf.DUMMYFUNCTION("REGEXEXTRACT(C973, """"""([^""""]+)"""""")"),"#N/A")</f>
        <v>#N/A</v>
      </c>
      <c r="F973" s="44"/>
    </row>
    <row r="974">
      <c r="A974" s="41"/>
      <c r="B974" s="41"/>
      <c r="C974" s="42"/>
      <c r="D974" s="41"/>
      <c r="E974" s="44" t="str">
        <f>IFERROR(__xludf.DUMMYFUNCTION("REGEXEXTRACT(C974, """"""([^""""]+)"""""")"),"#N/A")</f>
        <v>#N/A</v>
      </c>
      <c r="F974" s="44"/>
    </row>
    <row r="975">
      <c r="A975" s="41"/>
      <c r="B975" s="41"/>
      <c r="C975" s="42"/>
      <c r="D975" s="41"/>
      <c r="E975" s="44" t="str">
        <f>IFERROR(__xludf.DUMMYFUNCTION("REGEXEXTRACT(C975, """"""([^""""]+)"""""")"),"#N/A")</f>
        <v>#N/A</v>
      </c>
      <c r="F975" s="44"/>
    </row>
    <row r="976">
      <c r="A976" s="41"/>
      <c r="B976" s="41"/>
      <c r="C976" s="42"/>
      <c r="D976" s="41"/>
      <c r="E976" s="44" t="str">
        <f>IFERROR(__xludf.DUMMYFUNCTION("REGEXEXTRACT(C976, """"""([^""""]+)"""""")"),"#N/A")</f>
        <v>#N/A</v>
      </c>
      <c r="F976" s="44"/>
    </row>
    <row r="977">
      <c r="A977" s="41"/>
      <c r="B977" s="41"/>
      <c r="C977" s="42"/>
      <c r="D977" s="41"/>
      <c r="E977" s="44" t="str">
        <f>IFERROR(__xludf.DUMMYFUNCTION("REGEXEXTRACT(C977, """"""([^""""]+)"""""")"),"#N/A")</f>
        <v>#N/A</v>
      </c>
      <c r="F977" s="44"/>
    </row>
    <row r="978">
      <c r="A978" s="41"/>
      <c r="B978" s="41"/>
      <c r="C978" s="42"/>
      <c r="D978" s="41"/>
      <c r="E978" s="44" t="str">
        <f>IFERROR(__xludf.DUMMYFUNCTION("REGEXEXTRACT(C978, """"""([^""""]+)"""""")"),"#N/A")</f>
        <v>#N/A</v>
      </c>
      <c r="F978" s="44"/>
    </row>
    <row r="979">
      <c r="A979" s="41"/>
      <c r="B979" s="41"/>
      <c r="C979" s="42"/>
      <c r="D979" s="41"/>
      <c r="E979" s="44" t="str">
        <f>IFERROR(__xludf.DUMMYFUNCTION("REGEXEXTRACT(C979, """"""([^""""]+)"""""")"),"#N/A")</f>
        <v>#N/A</v>
      </c>
      <c r="F979" s="44"/>
    </row>
    <row r="980">
      <c r="A980" s="41"/>
      <c r="B980" s="41"/>
      <c r="C980" s="42"/>
      <c r="D980" s="41"/>
      <c r="E980" s="44" t="str">
        <f>IFERROR(__xludf.DUMMYFUNCTION("REGEXEXTRACT(C980, """"""([^""""]+)"""""")"),"#N/A")</f>
        <v>#N/A</v>
      </c>
      <c r="F980" s="44"/>
    </row>
    <row r="981">
      <c r="A981" s="41"/>
      <c r="B981" s="41"/>
      <c r="C981" s="42"/>
      <c r="D981" s="41"/>
      <c r="E981" s="44" t="str">
        <f>IFERROR(__xludf.DUMMYFUNCTION("REGEXEXTRACT(C981, """"""([^""""]+)"""""")"),"#N/A")</f>
        <v>#N/A</v>
      </c>
      <c r="F981" s="44"/>
    </row>
    <row r="982">
      <c r="A982" s="41"/>
      <c r="B982" s="41"/>
      <c r="C982" s="42"/>
      <c r="D982" s="41"/>
      <c r="E982" s="44" t="str">
        <f>IFERROR(__xludf.DUMMYFUNCTION("REGEXEXTRACT(C982, """"""([^""""]+)"""""")"),"#N/A")</f>
        <v>#N/A</v>
      </c>
      <c r="F982" s="44"/>
    </row>
    <row r="983">
      <c r="A983" s="41"/>
      <c r="B983" s="41"/>
      <c r="C983" s="42"/>
      <c r="D983" s="41"/>
      <c r="E983" s="44" t="str">
        <f>IFERROR(__xludf.DUMMYFUNCTION("REGEXEXTRACT(C983, """"""([^""""]+)"""""")"),"#N/A")</f>
        <v>#N/A</v>
      </c>
      <c r="F983" s="44"/>
    </row>
    <row r="984">
      <c r="A984" s="41"/>
      <c r="B984" s="41"/>
      <c r="C984" s="42"/>
      <c r="D984" s="41"/>
      <c r="E984" s="44" t="str">
        <f>IFERROR(__xludf.DUMMYFUNCTION("REGEXEXTRACT(C984, """"""([^""""]+)"""""")"),"#N/A")</f>
        <v>#N/A</v>
      </c>
      <c r="F984" s="44"/>
    </row>
    <row r="985">
      <c r="A985" s="41"/>
      <c r="B985" s="41"/>
      <c r="C985" s="42"/>
      <c r="D985" s="41"/>
      <c r="E985" s="44" t="str">
        <f>IFERROR(__xludf.DUMMYFUNCTION("REGEXEXTRACT(C985, """"""([^""""]+)"""""")"),"#N/A")</f>
        <v>#N/A</v>
      </c>
      <c r="F985" s="44"/>
    </row>
    <row r="986">
      <c r="A986" s="41"/>
      <c r="B986" s="41"/>
      <c r="C986" s="42"/>
      <c r="D986" s="41"/>
      <c r="E986" s="44" t="str">
        <f>IFERROR(__xludf.DUMMYFUNCTION("REGEXEXTRACT(C986, """"""([^""""]+)"""""")"),"#N/A")</f>
        <v>#N/A</v>
      </c>
      <c r="F986" s="44"/>
    </row>
    <row r="987">
      <c r="A987" s="41"/>
      <c r="B987" s="41"/>
      <c r="C987" s="42"/>
      <c r="D987" s="41"/>
      <c r="E987" s="44" t="str">
        <f>IFERROR(__xludf.DUMMYFUNCTION("REGEXEXTRACT(C987, """"""([^""""]+)"""""")"),"#N/A")</f>
        <v>#N/A</v>
      </c>
      <c r="F987" s="44"/>
    </row>
    <row r="988">
      <c r="A988" s="41"/>
      <c r="B988" s="41"/>
      <c r="C988" s="42"/>
      <c r="D988" s="41"/>
      <c r="E988" s="44" t="str">
        <f>IFERROR(__xludf.DUMMYFUNCTION("REGEXEXTRACT(C988, """"""([^""""]+)"""""")"),"#N/A")</f>
        <v>#N/A</v>
      </c>
      <c r="F988" s="44"/>
    </row>
    <row r="989">
      <c r="A989" s="41"/>
      <c r="B989" s="41"/>
      <c r="C989" s="42"/>
      <c r="D989" s="41"/>
      <c r="E989" s="44" t="str">
        <f>IFERROR(__xludf.DUMMYFUNCTION("REGEXEXTRACT(C989, """"""([^""""]+)"""""")"),"#N/A")</f>
        <v>#N/A</v>
      </c>
      <c r="F989" s="44"/>
    </row>
    <row r="990">
      <c r="A990" s="41"/>
      <c r="B990" s="41"/>
      <c r="C990" s="42"/>
      <c r="D990" s="41"/>
      <c r="E990" s="44" t="str">
        <f>IFERROR(__xludf.DUMMYFUNCTION("REGEXEXTRACT(C990, """"""([^""""]+)"""""")"),"#N/A")</f>
        <v>#N/A</v>
      </c>
      <c r="F990" s="44"/>
    </row>
    <row r="991">
      <c r="A991" s="41"/>
      <c r="B991" s="41"/>
      <c r="C991" s="42"/>
      <c r="D991" s="41"/>
      <c r="E991" s="44" t="str">
        <f>IFERROR(__xludf.DUMMYFUNCTION("REGEXEXTRACT(C991, """"""([^""""]+)"""""")"),"#N/A")</f>
        <v>#N/A</v>
      </c>
      <c r="F991" s="44"/>
    </row>
    <row r="992">
      <c r="A992" s="41"/>
      <c r="B992" s="41"/>
      <c r="C992" s="42"/>
      <c r="D992" s="41"/>
      <c r="E992" s="44" t="str">
        <f>IFERROR(__xludf.DUMMYFUNCTION("REGEXEXTRACT(C992, """"""([^""""]+)"""""")"),"#N/A")</f>
        <v>#N/A</v>
      </c>
      <c r="F992" s="44"/>
    </row>
    <row r="993">
      <c r="A993" s="41"/>
      <c r="B993" s="41"/>
      <c r="C993" s="42"/>
      <c r="D993" s="41"/>
      <c r="E993" s="44" t="str">
        <f>IFERROR(__xludf.DUMMYFUNCTION("REGEXEXTRACT(C993, """"""([^""""]+)"""""")"),"#N/A")</f>
        <v>#N/A</v>
      </c>
      <c r="F993" s="44"/>
    </row>
    <row r="994">
      <c r="A994" s="41"/>
      <c r="B994" s="41"/>
      <c r="C994" s="42"/>
      <c r="D994" s="41"/>
      <c r="E994" s="44" t="str">
        <f>IFERROR(__xludf.DUMMYFUNCTION("REGEXEXTRACT(C994, """"""([^""""]+)"""""")"),"#N/A")</f>
        <v>#N/A</v>
      </c>
      <c r="F994" s="44"/>
    </row>
    <row r="995">
      <c r="A995" s="41"/>
      <c r="B995" s="41"/>
      <c r="C995" s="42"/>
      <c r="D995" s="41"/>
      <c r="E995" s="44" t="str">
        <f>IFERROR(__xludf.DUMMYFUNCTION("REGEXEXTRACT(C995, """"""([^""""]+)"""""")"),"#N/A")</f>
        <v>#N/A</v>
      </c>
      <c r="F995" s="44"/>
    </row>
  </sheetData>
  <autoFilter ref="$A$1:$F$1000">
    <sortState ref="A1:F1000">
      <sortCondition ref="F1:F1000"/>
      <sortCondition ref="D1:D1000"/>
      <sortCondition ref="E1:E100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9.13"/>
    <col customWidth="1" min="3" max="4" width="49.88"/>
    <col customWidth="1" min="5" max="5" width="45.0"/>
    <col customWidth="1" min="6" max="6" width="9.38"/>
  </cols>
  <sheetData>
    <row r="1">
      <c r="A1" s="1" t="s">
        <v>1</v>
      </c>
      <c r="B1" s="1" t="s">
        <v>0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81" t="s">
        <v>619</v>
      </c>
      <c r="B2" s="15" t="s">
        <v>49</v>
      </c>
      <c r="C2" s="82" t="s">
        <v>620</v>
      </c>
      <c r="D2" s="17" t="s">
        <v>621</v>
      </c>
      <c r="E2" s="35" t="str">
        <f>IFERROR(__xludf.DUMMYFUNCTION("REGEXEXTRACT(C2, """"""([^""""]+)"""""")"),"Items.Recipe_WhistleLvl1Program")</f>
        <v>Items.Recipe_WhistleLvl1Program</v>
      </c>
      <c r="F2" s="18" t="s">
        <v>111</v>
      </c>
    </row>
    <row r="3">
      <c r="A3" s="81" t="s">
        <v>619</v>
      </c>
      <c r="B3" s="11" t="s">
        <v>7</v>
      </c>
      <c r="C3" s="82" t="s">
        <v>622</v>
      </c>
      <c r="D3" s="17" t="s">
        <v>623</v>
      </c>
      <c r="E3" s="35" t="str">
        <f>IFERROR(__xludf.DUMMYFUNCTION("REGEXEXTRACT(C3, """"""([^""""]+)"""""")"),"Items.Recipe_ContagionProgram")</f>
        <v>Items.Recipe_ContagionProgram</v>
      </c>
      <c r="F3" s="18" t="s">
        <v>111</v>
      </c>
    </row>
    <row r="4">
      <c r="A4" s="81" t="s">
        <v>619</v>
      </c>
      <c r="B4" s="11" t="s">
        <v>7</v>
      </c>
      <c r="C4" s="82" t="s">
        <v>624</v>
      </c>
      <c r="D4" s="17" t="s">
        <v>625</v>
      </c>
      <c r="E4" s="35" t="str">
        <f>IFERROR(__xludf.DUMMYFUNCTION("REGEXEXTRACT(C4, """"""([^""""]+)"""""")"),"Items.Recipe_LocomotionMalfunctionProgram")</f>
        <v>Items.Recipe_LocomotionMalfunctionProgram</v>
      </c>
      <c r="F4" s="18" t="s">
        <v>111</v>
      </c>
    </row>
    <row r="5">
      <c r="A5" s="81" t="s">
        <v>619</v>
      </c>
      <c r="B5" s="11" t="s">
        <v>7</v>
      </c>
      <c r="C5" s="82" t="s">
        <v>626</v>
      </c>
      <c r="D5" s="17" t="s">
        <v>627</v>
      </c>
      <c r="E5" s="35" t="str">
        <f>IFERROR(__xludf.DUMMYFUNCTION("REGEXEXTRACT(C5, """"""([^""""]+)"""""")"),"Items.Recipe_DisableCyberwareProgram")</f>
        <v>Items.Recipe_DisableCyberwareProgram</v>
      </c>
      <c r="F5" s="18" t="s">
        <v>111</v>
      </c>
    </row>
    <row r="6">
      <c r="A6" s="81" t="s">
        <v>619</v>
      </c>
      <c r="B6" s="15" t="s">
        <v>49</v>
      </c>
      <c r="C6" s="82" t="s">
        <v>628</v>
      </c>
      <c r="D6" s="17" t="s">
        <v>629</v>
      </c>
      <c r="E6" s="35" t="str">
        <f>IFERROR(__xludf.DUMMYFUNCTION("REGEXEXTRACT(C6, """"""([^""""]+)"""""")"),"Items.Recipe_OverheatLvl1Program")</f>
        <v>Items.Recipe_OverheatLvl1Program</v>
      </c>
      <c r="F6" s="18" t="s">
        <v>111</v>
      </c>
    </row>
    <row r="7">
      <c r="A7" s="81" t="s">
        <v>619</v>
      </c>
      <c r="B7" s="11" t="s">
        <v>7</v>
      </c>
      <c r="C7" s="82" t="s">
        <v>630</v>
      </c>
      <c r="D7" s="17" t="s">
        <v>629</v>
      </c>
      <c r="E7" s="35" t="str">
        <f>IFERROR(__xludf.DUMMYFUNCTION("REGEXEXTRACT(C7, """"""([^""""]+)"""""")"),"Items.Recipe_OverheatProgram")</f>
        <v>Items.Recipe_OverheatProgram</v>
      </c>
      <c r="F7" s="18" t="s">
        <v>111</v>
      </c>
    </row>
    <row r="8">
      <c r="A8" s="81" t="s">
        <v>619</v>
      </c>
      <c r="B8" s="11" t="s">
        <v>7</v>
      </c>
      <c r="C8" s="83" t="s">
        <v>631</v>
      </c>
      <c r="D8" s="17" t="s">
        <v>632</v>
      </c>
      <c r="E8" s="35" t="str">
        <f>IFERROR(__xludf.DUMMYFUNCTION("REGEXEXTRACT(C8, """"""([^""""]+)"""""")"),"Items.Recipe_PingProgram")</f>
        <v>Items.Recipe_PingProgram</v>
      </c>
      <c r="F8" s="18" t="s">
        <v>111</v>
      </c>
    </row>
    <row r="9">
      <c r="A9" s="81" t="s">
        <v>619</v>
      </c>
      <c r="B9" s="15" t="s">
        <v>49</v>
      </c>
      <c r="C9" s="82" t="s">
        <v>633</v>
      </c>
      <c r="D9" s="17" t="s">
        <v>634</v>
      </c>
      <c r="E9" s="35" t="str">
        <f>IFERROR(__xludf.DUMMYFUNCTION("REGEXEXTRACT(C9, """"""([^""""]+)"""""")"),"Items.Recipe_BlindLvl1Program")</f>
        <v>Items.Recipe_BlindLvl1Program</v>
      </c>
      <c r="F9" s="18" t="s">
        <v>111</v>
      </c>
    </row>
    <row r="10">
      <c r="A10" s="81" t="s">
        <v>619</v>
      </c>
      <c r="B10" s="11" t="s">
        <v>7</v>
      </c>
      <c r="C10" s="82" t="s">
        <v>635</v>
      </c>
      <c r="D10" s="17" t="s">
        <v>634</v>
      </c>
      <c r="E10" s="35" t="str">
        <f>IFERROR(__xludf.DUMMYFUNCTION("REGEXEXTRACT(C10, """"""([^""""]+)"""""")"),"Items.Recipe_BlindProgram")</f>
        <v>Items.Recipe_BlindProgram</v>
      </c>
      <c r="F10" s="18" t="s">
        <v>111</v>
      </c>
    </row>
    <row r="11">
      <c r="A11" s="81" t="s">
        <v>619</v>
      </c>
      <c r="B11" s="15" t="s">
        <v>49</v>
      </c>
      <c r="C11" s="82" t="s">
        <v>636</v>
      </c>
      <c r="D11" s="17" t="s">
        <v>637</v>
      </c>
      <c r="E11" s="35" t="str">
        <f>IFERROR(__xludf.DUMMYFUNCTION("REGEXEXTRACT(C11, """"""([^""""]+)"""""")"),"Items.Recipe_CommsCallInLvl1Program")</f>
        <v>Items.Recipe_CommsCallInLvl1Program</v>
      </c>
      <c r="F11" s="18" t="s">
        <v>111</v>
      </c>
    </row>
    <row r="12">
      <c r="A12" s="81" t="s">
        <v>619</v>
      </c>
      <c r="B12" s="11" t="s">
        <v>7</v>
      </c>
      <c r="C12" s="82" t="s">
        <v>638</v>
      </c>
      <c r="D12" s="17" t="s">
        <v>637</v>
      </c>
      <c r="E12" s="35" t="str">
        <f>IFERROR(__xludf.DUMMYFUNCTION("REGEXEXTRACT(C12, """"""([^""""]+)"""""")"),"Items.Recipe_CommsCallInProgram")</f>
        <v>Items.Recipe_CommsCallInProgram</v>
      </c>
      <c r="F12" s="18" t="s">
        <v>111</v>
      </c>
    </row>
    <row r="13">
      <c r="A13" s="81" t="s">
        <v>619</v>
      </c>
      <c r="B13" s="15" t="s">
        <v>49</v>
      </c>
      <c r="C13" s="82" t="s">
        <v>639</v>
      </c>
      <c r="D13" s="17" t="s">
        <v>640</v>
      </c>
      <c r="E13" s="35" t="str">
        <f>IFERROR(__xludf.DUMMYFUNCTION("REGEXEXTRACT(C13, """"""([^""""]+)"""""")"),"Items.Recipe_EMPOverloadLvl1Program")</f>
        <v>Items.Recipe_EMPOverloadLvl1Program</v>
      </c>
      <c r="F13" s="18" t="s">
        <v>111</v>
      </c>
    </row>
    <row r="14">
      <c r="A14" s="81" t="s">
        <v>619</v>
      </c>
      <c r="B14" s="11" t="s">
        <v>7</v>
      </c>
      <c r="C14" s="82" t="s">
        <v>641</v>
      </c>
      <c r="D14" s="17" t="s">
        <v>640</v>
      </c>
      <c r="E14" s="35" t="str">
        <f>IFERROR(__xludf.DUMMYFUNCTION("REGEXEXTRACT(C14, """"""([^""""]+)"""""")"),"Items.Recipe_EMPOverloadProgram")</f>
        <v>Items.Recipe_EMPOverloadProgram</v>
      </c>
      <c r="F14" s="18" t="s">
        <v>111</v>
      </c>
    </row>
    <row r="15">
      <c r="A15" s="81" t="s">
        <v>619</v>
      </c>
      <c r="B15" s="11" t="s">
        <v>7</v>
      </c>
      <c r="C15" s="82" t="s">
        <v>642</v>
      </c>
      <c r="D15" s="17" t="s">
        <v>643</v>
      </c>
      <c r="E15" s="35" t="str">
        <f>IFERROR(__xludf.DUMMYFUNCTION("REGEXEXTRACT(C15, """"""([^""""]+)"""""")"),"Items.Recipe_CommsNoiseProgram")</f>
        <v>Items.Recipe_CommsNoiseProgram</v>
      </c>
      <c r="F15" s="18" t="s">
        <v>111</v>
      </c>
    </row>
    <row r="16">
      <c r="A16" s="81" t="s">
        <v>619</v>
      </c>
      <c r="B16" s="11" t="s">
        <v>7</v>
      </c>
      <c r="C16" s="82" t="s">
        <v>644</v>
      </c>
      <c r="D16" s="17" t="s">
        <v>645</v>
      </c>
      <c r="E16" s="35" t="str">
        <f>IFERROR(__xludf.DUMMYFUNCTION("REGEXEXTRACT(C16, """"""([^""""]+)"""""")"),"Items.Recipe_WeaponMalfunctionProgram")</f>
        <v>Items.Recipe_WeaponMalfunctionProgram</v>
      </c>
      <c r="F16" s="18" t="s">
        <v>111</v>
      </c>
    </row>
    <row r="17">
      <c r="A17" s="81" t="s">
        <v>619</v>
      </c>
      <c r="B17" s="11" t="s">
        <v>7</v>
      </c>
      <c r="C17" s="82" t="s">
        <v>646</v>
      </c>
      <c r="D17" s="22" t="s">
        <v>621</v>
      </c>
      <c r="E17" s="35" t="str">
        <f>IFERROR(__xludf.DUMMYFUNCTION("REGEXEXTRACT(C17, """"""([^""""]+)"""""")"),"Items.Recipe_WhistleLvl2Program")</f>
        <v>Items.Recipe_WhistleLvl2Program</v>
      </c>
      <c r="F17" s="21" t="s">
        <v>157</v>
      </c>
    </row>
    <row r="18">
      <c r="A18" s="81" t="s">
        <v>619</v>
      </c>
      <c r="B18" s="11" t="s">
        <v>7</v>
      </c>
      <c r="C18" s="82" t="s">
        <v>647</v>
      </c>
      <c r="D18" s="20" t="s">
        <v>623</v>
      </c>
      <c r="E18" s="35" t="str">
        <f>IFERROR(__xludf.DUMMYFUNCTION("REGEXEXTRACT(C18, """"""([^""""]+)"""""")"),"Items.Recipe_ContagionLvl2Program")</f>
        <v>Items.Recipe_ContagionLvl2Program</v>
      </c>
      <c r="F18" s="21" t="s">
        <v>157</v>
      </c>
    </row>
    <row r="19">
      <c r="A19" s="81" t="s">
        <v>619</v>
      </c>
      <c r="B19" s="11" t="s">
        <v>7</v>
      </c>
      <c r="C19" s="82" t="s">
        <v>648</v>
      </c>
      <c r="D19" s="20" t="s">
        <v>625</v>
      </c>
      <c r="E19" s="35" t="str">
        <f>IFERROR(__xludf.DUMMYFUNCTION("REGEXEXTRACT(C19, """"""([^""""]+)"""""")"),"Items.Recipe_LocomotionMalfunctionLvl2Program")</f>
        <v>Items.Recipe_LocomotionMalfunctionLvl2Program</v>
      </c>
      <c r="F19" s="21" t="s">
        <v>157</v>
      </c>
    </row>
    <row r="20">
      <c r="A20" s="81" t="s">
        <v>619</v>
      </c>
      <c r="B20" s="11" t="s">
        <v>7</v>
      </c>
      <c r="C20" s="82" t="s">
        <v>649</v>
      </c>
      <c r="D20" s="20" t="s">
        <v>627</v>
      </c>
      <c r="E20" s="35" t="str">
        <f>IFERROR(__xludf.DUMMYFUNCTION("REGEXEXTRACT(C20, """"""([^""""]+)"""""")"),"Items.Recipe_DisableCyberwareLvl2Program")</f>
        <v>Items.Recipe_DisableCyberwareLvl2Program</v>
      </c>
      <c r="F20" s="21" t="s">
        <v>157</v>
      </c>
    </row>
    <row r="21">
      <c r="A21" s="81" t="s">
        <v>619</v>
      </c>
      <c r="B21" s="11" t="s">
        <v>7</v>
      </c>
      <c r="C21" s="82" t="s">
        <v>650</v>
      </c>
      <c r="D21" s="20" t="s">
        <v>651</v>
      </c>
      <c r="E21" s="35" t="str">
        <f>IFERROR(__xludf.DUMMYFUNCTION("REGEXEXTRACT(C21, """"""([^""""]+)"""""")"),"Items.Recipe_MemoryWipeLvl2Program")</f>
        <v>Items.Recipe_MemoryWipeLvl2Program</v>
      </c>
      <c r="F21" s="21" t="s">
        <v>157</v>
      </c>
    </row>
    <row r="22">
      <c r="A22" s="81" t="s">
        <v>619</v>
      </c>
      <c r="B22" s="11" t="s">
        <v>7</v>
      </c>
      <c r="C22" s="82" t="s">
        <v>652</v>
      </c>
      <c r="D22" s="20" t="s">
        <v>629</v>
      </c>
      <c r="E22" s="35" t="str">
        <f>IFERROR(__xludf.DUMMYFUNCTION("REGEXEXTRACT(C22, """"""([^""""]+)"""""")"),"Items.Recipe_OverheatLvl2Program")</f>
        <v>Items.Recipe_OverheatLvl2Program</v>
      </c>
      <c r="F22" s="21" t="s">
        <v>157</v>
      </c>
    </row>
    <row r="23">
      <c r="A23" s="81" t="s">
        <v>619</v>
      </c>
      <c r="B23" s="11" t="s">
        <v>7</v>
      </c>
      <c r="C23" s="82" t="s">
        <v>653</v>
      </c>
      <c r="D23" s="20" t="s">
        <v>632</v>
      </c>
      <c r="E23" s="35" t="str">
        <f>IFERROR(__xludf.DUMMYFUNCTION("REGEXEXTRACT(C23, """"""([^""""]+)"""""")"),"Items.Recipe_PingLvl2Program")</f>
        <v>Items.Recipe_PingLvl2Program</v>
      </c>
      <c r="F23" s="21" t="s">
        <v>157</v>
      </c>
    </row>
    <row r="24">
      <c r="A24" s="81" t="s">
        <v>619</v>
      </c>
      <c r="B24" s="11" t="s">
        <v>7</v>
      </c>
      <c r="C24" s="82" t="s">
        <v>654</v>
      </c>
      <c r="D24" s="20" t="s">
        <v>634</v>
      </c>
      <c r="E24" s="35" t="str">
        <f>IFERROR(__xludf.DUMMYFUNCTION("REGEXEXTRACT(C24, """"""([^""""]+)"""""")"),"Items.Recipe_BlindLvl2Program")</f>
        <v>Items.Recipe_BlindLvl2Program</v>
      </c>
      <c r="F24" s="21" t="s">
        <v>157</v>
      </c>
    </row>
    <row r="25">
      <c r="A25" s="81" t="s">
        <v>619</v>
      </c>
      <c r="B25" s="15" t="s">
        <v>49</v>
      </c>
      <c r="C25" s="82" t="s">
        <v>655</v>
      </c>
      <c r="D25" s="20" t="s">
        <v>637</v>
      </c>
      <c r="E25" s="35" t="str">
        <f>IFERROR(__xludf.DUMMYFUNCTION("REGEXEXTRACT(C25, """"""([^""""]+)"""""")"),"Items.Recipe_CommsCallInLvl2Program")</f>
        <v>Items.Recipe_CommsCallInLvl2Program</v>
      </c>
      <c r="F25" s="21" t="s">
        <v>157</v>
      </c>
    </row>
    <row r="26">
      <c r="A26" s="81" t="s">
        <v>619</v>
      </c>
      <c r="B26" s="11" t="s">
        <v>7</v>
      </c>
      <c r="C26" s="82" t="s">
        <v>656</v>
      </c>
      <c r="D26" s="20" t="s">
        <v>640</v>
      </c>
      <c r="E26" s="35" t="str">
        <f>IFERROR(__xludf.DUMMYFUNCTION("REGEXEXTRACT(C26, """"""([^""""]+)"""""")"),"Items.Recipe_EMPOverloadLvl2Program")</f>
        <v>Items.Recipe_EMPOverloadLvl2Program</v>
      </c>
      <c r="F26" s="21" t="s">
        <v>157</v>
      </c>
    </row>
    <row r="27">
      <c r="A27" s="81" t="s">
        <v>619</v>
      </c>
      <c r="B27" s="11" t="s">
        <v>7</v>
      </c>
      <c r="C27" s="82" t="s">
        <v>657</v>
      </c>
      <c r="D27" s="20" t="s">
        <v>643</v>
      </c>
      <c r="E27" s="35" t="str">
        <f>IFERROR(__xludf.DUMMYFUNCTION("REGEXEXTRACT(C27, """"""([^""""]+)"""""")"),"Items.Recipe_CommsNoiseLvl2Program")</f>
        <v>Items.Recipe_CommsNoiseLvl2Program</v>
      </c>
      <c r="F27" s="21" t="s">
        <v>157</v>
      </c>
    </row>
    <row r="28">
      <c r="A28" s="81" t="s">
        <v>619</v>
      </c>
      <c r="B28" s="11" t="s">
        <v>7</v>
      </c>
      <c r="C28" s="82" t="s">
        <v>658</v>
      </c>
      <c r="D28" s="20" t="s">
        <v>659</v>
      </c>
      <c r="E28" s="35" t="str">
        <f>IFERROR(__xludf.DUMMYFUNCTION("REGEXEXTRACT(C28, """"""([^""""]+)"""""")"),"Items.Recipe_BrainMeltLvl2Program")</f>
        <v>Items.Recipe_BrainMeltLvl2Program</v>
      </c>
      <c r="F28" s="21" t="s">
        <v>157</v>
      </c>
    </row>
    <row r="29">
      <c r="A29" s="81" t="s">
        <v>619</v>
      </c>
      <c r="B29" s="11" t="s">
        <v>7</v>
      </c>
      <c r="C29" s="82" t="s">
        <v>660</v>
      </c>
      <c r="D29" s="20" t="s">
        <v>645</v>
      </c>
      <c r="E29" s="35" t="str">
        <f>IFERROR(__xludf.DUMMYFUNCTION("REGEXEXTRACT(C29, """"""([^""""]+)"""""")"),"Items.Recipe_WeaponMalfunctionLvl2Program")</f>
        <v>Items.Recipe_WeaponMalfunctionLvl2Program</v>
      </c>
      <c r="F29" s="21" t="s">
        <v>157</v>
      </c>
    </row>
    <row r="30">
      <c r="A30" s="81" t="s">
        <v>619</v>
      </c>
      <c r="B30" s="11" t="s">
        <v>7</v>
      </c>
      <c r="C30" s="82" t="s">
        <v>661</v>
      </c>
      <c r="D30" s="84" t="s">
        <v>621</v>
      </c>
      <c r="E30" s="35" t="str">
        <f>IFERROR(__xludf.DUMMYFUNCTION("REGEXEXTRACT(C30, """"""([^""""]+)"""""")"),"Items.Recipe_WhistleLvl3Program")</f>
        <v>Items.Recipe_WhistleLvl3Program</v>
      </c>
      <c r="F30" s="24" t="s">
        <v>203</v>
      </c>
    </row>
    <row r="31">
      <c r="A31" s="81" t="s">
        <v>619</v>
      </c>
      <c r="B31" s="11" t="s">
        <v>7</v>
      </c>
      <c r="C31" s="82" t="s">
        <v>662</v>
      </c>
      <c r="D31" s="23" t="s">
        <v>623</v>
      </c>
      <c r="E31" s="35" t="str">
        <f>IFERROR(__xludf.DUMMYFUNCTION("REGEXEXTRACT(C31, """"""([^""""]+)"""""")"),"Items.Recipe_ContagionLvl3Program")</f>
        <v>Items.Recipe_ContagionLvl3Program</v>
      </c>
      <c r="F31" s="24" t="s">
        <v>203</v>
      </c>
    </row>
    <row r="32">
      <c r="A32" s="81" t="s">
        <v>619</v>
      </c>
      <c r="B32" s="11" t="s">
        <v>7</v>
      </c>
      <c r="C32" s="82" t="s">
        <v>663</v>
      </c>
      <c r="D32" s="23" t="s">
        <v>625</v>
      </c>
      <c r="E32" s="35" t="str">
        <f>IFERROR(__xludf.DUMMYFUNCTION("REGEXEXTRACT(C32, """"""([^""""]+)"""""")"),"Items.Recipe_LocomotionMalfunctionLvl3Program")</f>
        <v>Items.Recipe_LocomotionMalfunctionLvl3Program</v>
      </c>
      <c r="F32" s="24" t="s">
        <v>203</v>
      </c>
    </row>
    <row r="33">
      <c r="A33" s="81" t="s">
        <v>619</v>
      </c>
      <c r="B33" s="11" t="s">
        <v>7</v>
      </c>
      <c r="C33" s="82" t="s">
        <v>664</v>
      </c>
      <c r="D33" s="23" t="s">
        <v>665</v>
      </c>
      <c r="E33" s="35" t="str">
        <f>IFERROR(__xludf.DUMMYFUNCTION("REGEXEXTRACT(C33, """"""([^""""]+)"""""")"),"Items.Recipe_MadnessLvl3Program")</f>
        <v>Items.Recipe_MadnessLvl3Program</v>
      </c>
      <c r="F33" s="24" t="s">
        <v>203</v>
      </c>
    </row>
    <row r="34">
      <c r="A34" s="81" t="s">
        <v>619</v>
      </c>
      <c r="B34" s="11" t="s">
        <v>7</v>
      </c>
      <c r="C34" s="82" t="s">
        <v>666</v>
      </c>
      <c r="D34" s="23" t="s">
        <v>627</v>
      </c>
      <c r="E34" s="35" t="str">
        <f>IFERROR(__xludf.DUMMYFUNCTION("REGEXEXTRACT(C34, """"""([^""""]+)"""""")"),"Items.Recipe_DisableCyberwareLvl3Program")</f>
        <v>Items.Recipe_DisableCyberwareLvl3Program</v>
      </c>
      <c r="F34" s="24" t="s">
        <v>203</v>
      </c>
    </row>
    <row r="35">
      <c r="A35" s="81" t="s">
        <v>619</v>
      </c>
      <c r="B35" s="11" t="s">
        <v>7</v>
      </c>
      <c r="C35" s="82" t="s">
        <v>667</v>
      </c>
      <c r="D35" s="23" t="s">
        <v>668</v>
      </c>
      <c r="E35" s="35" t="str">
        <f>IFERROR(__xludf.DUMMYFUNCTION("REGEXEXTRACT(C35, """"""([^""""]+)"""""")"),"Items.Recipe_GrenadeExplodeLvl3Program")</f>
        <v>Items.Recipe_GrenadeExplodeLvl3Program</v>
      </c>
      <c r="F35" s="24" t="s">
        <v>203</v>
      </c>
    </row>
    <row r="36">
      <c r="A36" s="81" t="s">
        <v>619</v>
      </c>
      <c r="B36" s="11" t="s">
        <v>7</v>
      </c>
      <c r="C36" s="82" t="s">
        <v>669</v>
      </c>
      <c r="D36" s="23" t="s">
        <v>651</v>
      </c>
      <c r="E36" s="35" t="str">
        <f>IFERROR(__xludf.DUMMYFUNCTION("REGEXEXTRACT(C36, """"""([^""""]+)"""""")"),"Items.Recipe_MemoryWipeLvl3Program")</f>
        <v>Items.Recipe_MemoryWipeLvl3Program</v>
      </c>
      <c r="F36" s="24" t="s">
        <v>203</v>
      </c>
    </row>
    <row r="37">
      <c r="A37" s="81" t="s">
        <v>619</v>
      </c>
      <c r="B37" s="11" t="s">
        <v>7</v>
      </c>
      <c r="C37" s="82" t="s">
        <v>670</v>
      </c>
      <c r="D37" s="23" t="s">
        <v>629</v>
      </c>
      <c r="E37" s="35" t="str">
        <f>IFERROR(__xludf.DUMMYFUNCTION("REGEXEXTRACT(C37, """"""([^""""]+)"""""")"),"Items.Recipe_OverheatLvl3Program")</f>
        <v>Items.Recipe_OverheatLvl3Program</v>
      </c>
      <c r="F37" s="24" t="s">
        <v>203</v>
      </c>
    </row>
    <row r="38">
      <c r="A38" s="81" t="s">
        <v>619</v>
      </c>
      <c r="B38" s="11" t="s">
        <v>7</v>
      </c>
      <c r="C38" s="82" t="s">
        <v>671</v>
      </c>
      <c r="D38" s="23" t="s">
        <v>632</v>
      </c>
      <c r="E38" s="35" t="str">
        <f>IFERROR(__xludf.DUMMYFUNCTION("REGEXEXTRACT(C38, """"""([^""""]+)"""""")"),"Items.Recipe_PingLvl3Program")</f>
        <v>Items.Recipe_PingLvl3Program</v>
      </c>
      <c r="F38" s="24" t="s">
        <v>203</v>
      </c>
    </row>
    <row r="39">
      <c r="A39" s="81" t="s">
        <v>619</v>
      </c>
      <c r="B39" s="11" t="s">
        <v>7</v>
      </c>
      <c r="C39" s="82" t="s">
        <v>672</v>
      </c>
      <c r="D39" s="23" t="s">
        <v>634</v>
      </c>
      <c r="E39" s="35" t="str">
        <f>IFERROR(__xludf.DUMMYFUNCTION("REGEXEXTRACT(C39, """"""([^""""]+)"""""")"),"Items.Recipe_BlindLvl3Program")</f>
        <v>Items.Recipe_BlindLvl3Program</v>
      </c>
      <c r="F39" s="24" t="s">
        <v>203</v>
      </c>
    </row>
    <row r="40">
      <c r="A40" s="81" t="s">
        <v>619</v>
      </c>
      <c r="B40" s="11" t="s">
        <v>7</v>
      </c>
      <c r="C40" s="82" t="s">
        <v>673</v>
      </c>
      <c r="D40" s="23" t="s">
        <v>637</v>
      </c>
      <c r="E40" s="35" t="str">
        <f>IFERROR(__xludf.DUMMYFUNCTION("REGEXEXTRACT(C40, """"""([^""""]+)"""""")"),"Items.Recipe_CommsCallInLvl3Program")</f>
        <v>Items.Recipe_CommsCallInLvl3Program</v>
      </c>
      <c r="F40" s="24" t="s">
        <v>203</v>
      </c>
    </row>
    <row r="41">
      <c r="A41" s="81" t="s">
        <v>619</v>
      </c>
      <c r="B41" s="11" t="s">
        <v>7</v>
      </c>
      <c r="C41" s="82" t="s">
        <v>674</v>
      </c>
      <c r="D41" s="23" t="s">
        <v>640</v>
      </c>
      <c r="E41" s="35" t="str">
        <f>IFERROR(__xludf.DUMMYFUNCTION("REGEXEXTRACT(C41, """"""([^""""]+)"""""")"),"Items.Recipe_EMPOverloadLvl3Program")</f>
        <v>Items.Recipe_EMPOverloadLvl3Program</v>
      </c>
      <c r="F41" s="24" t="s">
        <v>203</v>
      </c>
    </row>
    <row r="42">
      <c r="A42" s="81" t="s">
        <v>619</v>
      </c>
      <c r="B42" s="11" t="s">
        <v>7</v>
      </c>
      <c r="C42" s="82" t="s">
        <v>675</v>
      </c>
      <c r="D42" s="23" t="s">
        <v>643</v>
      </c>
      <c r="E42" s="35" t="str">
        <f>IFERROR(__xludf.DUMMYFUNCTION("REGEXEXTRACT(C42, """"""([^""""]+)"""""")"),"Items.Recipe_CommsNoiseLvl3Program")</f>
        <v>Items.Recipe_CommsNoiseLvl3Program</v>
      </c>
      <c r="F42" s="24" t="s">
        <v>203</v>
      </c>
    </row>
    <row r="43">
      <c r="A43" s="81" t="s">
        <v>619</v>
      </c>
      <c r="B43" s="11" t="s">
        <v>7</v>
      </c>
      <c r="C43" s="82" t="s">
        <v>676</v>
      </c>
      <c r="D43" s="23" t="s">
        <v>677</v>
      </c>
      <c r="E43" s="35" t="str">
        <f>IFERROR(__xludf.DUMMYFUNCTION("REGEXEXTRACT(C43, """"""([^""""]+)"""""")"),"Items.Recipe_SuicideLvl3Program")</f>
        <v>Items.Recipe_SuicideLvl3Program</v>
      </c>
      <c r="F43" s="24" t="s">
        <v>203</v>
      </c>
    </row>
    <row r="44">
      <c r="A44" s="81" t="s">
        <v>619</v>
      </c>
      <c r="B44" s="11" t="s">
        <v>7</v>
      </c>
      <c r="C44" s="82" t="s">
        <v>678</v>
      </c>
      <c r="D44" s="23" t="s">
        <v>659</v>
      </c>
      <c r="E44" s="35" t="str">
        <f>IFERROR(__xludf.DUMMYFUNCTION("REGEXEXTRACT(C44, """"""([^""""]+)"""""")"),"Items.Recipe_BrainMeltLvl3Program")</f>
        <v>Items.Recipe_BrainMeltLvl3Program</v>
      </c>
      <c r="F44" s="24" t="s">
        <v>203</v>
      </c>
    </row>
    <row r="45">
      <c r="A45" s="81" t="s">
        <v>619</v>
      </c>
      <c r="B45" s="11" t="s">
        <v>7</v>
      </c>
      <c r="C45" s="82" t="s">
        <v>679</v>
      </c>
      <c r="D45" s="23" t="s">
        <v>680</v>
      </c>
      <c r="E45" s="35" t="str">
        <f>IFERROR(__xludf.DUMMYFUNCTION("REGEXEXTRACT(C45, """"""([^""""]+)"""""")"),"Items.Recipe_SystemCollapseLvl3Program")</f>
        <v>Items.Recipe_SystemCollapseLvl3Program</v>
      </c>
      <c r="F45" s="24" t="s">
        <v>203</v>
      </c>
    </row>
    <row r="46">
      <c r="A46" s="81" t="s">
        <v>619</v>
      </c>
      <c r="B46" s="11" t="s">
        <v>7</v>
      </c>
      <c r="C46" s="82" t="s">
        <v>681</v>
      </c>
      <c r="D46" s="23" t="s">
        <v>645</v>
      </c>
      <c r="E46" s="35" t="str">
        <f>IFERROR(__xludf.DUMMYFUNCTION("REGEXEXTRACT(C46, """"""([^""""]+)"""""")"),"Items.Recipe_WeaponMalfunctionLvl3Program")</f>
        <v>Items.Recipe_WeaponMalfunctionLvl3Program</v>
      </c>
      <c r="F46" s="24" t="s">
        <v>203</v>
      </c>
    </row>
    <row r="47">
      <c r="A47" s="81" t="s">
        <v>619</v>
      </c>
      <c r="B47" s="15" t="s">
        <v>49</v>
      </c>
      <c r="C47" s="82" t="s">
        <v>682</v>
      </c>
      <c r="D47" s="40" t="s">
        <v>621</v>
      </c>
      <c r="E47" s="35" t="str">
        <f>IFERROR(__xludf.DUMMYFUNCTION("REGEXEXTRACT(C47, """"""([^""""]+)"""""")"),"Items.Recipe_WhistleLvl4Program")</f>
        <v>Items.Recipe_WhistleLvl4Program</v>
      </c>
      <c r="F47" s="39" t="s">
        <v>249</v>
      </c>
    </row>
    <row r="48">
      <c r="A48" s="81" t="s">
        <v>619</v>
      </c>
      <c r="B48" s="11" t="s">
        <v>7</v>
      </c>
      <c r="C48" s="82" t="s">
        <v>683</v>
      </c>
      <c r="D48" s="38" t="s">
        <v>623</v>
      </c>
      <c r="E48" s="35" t="str">
        <f>IFERROR(__xludf.DUMMYFUNCTION("REGEXEXTRACT(C48, """"""([^""""]+)"""""")"),"Items.Recipe_ContagionLvl4Program")</f>
        <v>Items.Recipe_ContagionLvl4Program</v>
      </c>
      <c r="F48" s="39" t="s">
        <v>249</v>
      </c>
    </row>
    <row r="49">
      <c r="A49" s="81" t="s">
        <v>619</v>
      </c>
      <c r="B49" s="11" t="s">
        <v>7</v>
      </c>
      <c r="C49" s="82" t="s">
        <v>684</v>
      </c>
      <c r="D49" s="38" t="s">
        <v>625</v>
      </c>
      <c r="E49" s="35" t="str">
        <f>IFERROR(__xludf.DUMMYFUNCTION("REGEXEXTRACT(C49, """"""([^""""]+)"""""")"),"Items.Recipe_LocomotionMalfunctionLvl4Program")</f>
        <v>Items.Recipe_LocomotionMalfunctionLvl4Program</v>
      </c>
      <c r="F49" s="39" t="s">
        <v>249</v>
      </c>
    </row>
    <row r="50">
      <c r="A50" s="81" t="s">
        <v>619</v>
      </c>
      <c r="B50" s="11" t="s">
        <v>7</v>
      </c>
      <c r="C50" s="82" t="s">
        <v>685</v>
      </c>
      <c r="D50" s="38" t="s">
        <v>665</v>
      </c>
      <c r="E50" s="35" t="str">
        <f>IFERROR(__xludf.DUMMYFUNCTION("REGEXEXTRACT(C50, """"""([^""""]+)"""""")"),"Items.Recipe_MadnessLvl4Program")</f>
        <v>Items.Recipe_MadnessLvl4Program</v>
      </c>
      <c r="F50" s="39" t="s">
        <v>249</v>
      </c>
    </row>
    <row r="51">
      <c r="A51" s="81" t="s">
        <v>619</v>
      </c>
      <c r="B51" s="15" t="s">
        <v>49</v>
      </c>
      <c r="C51" s="82" t="s">
        <v>686</v>
      </c>
      <c r="D51" s="38" t="s">
        <v>627</v>
      </c>
      <c r="E51" s="35" t="str">
        <f>IFERROR(__xludf.DUMMYFUNCTION("REGEXEXTRACT(C51, """"""([^""""]+)"""""")"),"Items.Recipe_DisableCyberwareLvl4Program")</f>
        <v>Items.Recipe_DisableCyberwareLvl4Program</v>
      </c>
      <c r="F51" s="39" t="s">
        <v>249</v>
      </c>
    </row>
    <row r="52">
      <c r="A52" s="81" t="s">
        <v>619</v>
      </c>
      <c r="B52" s="11" t="s">
        <v>7</v>
      </c>
      <c r="C52" s="82" t="s">
        <v>687</v>
      </c>
      <c r="D52" s="38" t="s">
        <v>668</v>
      </c>
      <c r="E52" s="35" t="str">
        <f>IFERROR(__xludf.DUMMYFUNCTION("REGEXEXTRACT(C52, """"""([^""""]+)"""""")"),"Items.Recipe_GrenadeExplodeLvl4Program")</f>
        <v>Items.Recipe_GrenadeExplodeLvl4Program</v>
      </c>
      <c r="F52" s="39" t="s">
        <v>249</v>
      </c>
    </row>
    <row r="53">
      <c r="A53" s="81" t="s">
        <v>619</v>
      </c>
      <c r="B53" s="15" t="s">
        <v>49</v>
      </c>
      <c r="C53" s="82" t="s">
        <v>688</v>
      </c>
      <c r="D53" s="38" t="s">
        <v>651</v>
      </c>
      <c r="E53" s="35" t="str">
        <f>IFERROR(__xludf.DUMMYFUNCTION("REGEXEXTRACT(C53, """"""([^""""]+)"""""")"),"Items.Recipe_MemoryWipeLvl4Program")</f>
        <v>Items.Recipe_MemoryWipeLvl4Program</v>
      </c>
      <c r="F53" s="39" t="s">
        <v>249</v>
      </c>
    </row>
    <row r="54">
      <c r="A54" s="81" t="s">
        <v>619</v>
      </c>
      <c r="B54" s="11" t="s">
        <v>7</v>
      </c>
      <c r="C54" s="82" t="s">
        <v>689</v>
      </c>
      <c r="D54" s="38" t="s">
        <v>629</v>
      </c>
      <c r="E54" s="35" t="str">
        <f>IFERROR(__xludf.DUMMYFUNCTION("REGEXEXTRACT(C54, """"""([^""""]+)"""""")"),"Items.Recipe_OverheatLvl4Program")</f>
        <v>Items.Recipe_OverheatLvl4Program</v>
      </c>
      <c r="F54" s="39" t="s">
        <v>249</v>
      </c>
    </row>
    <row r="55">
      <c r="A55" s="81" t="s">
        <v>619</v>
      </c>
      <c r="B55" s="11" t="s">
        <v>7</v>
      </c>
      <c r="C55" s="82" t="s">
        <v>690</v>
      </c>
      <c r="D55" s="38" t="s">
        <v>632</v>
      </c>
      <c r="E55" s="35" t="str">
        <f>IFERROR(__xludf.DUMMYFUNCTION("REGEXEXTRACT(C55, """"""([^""""]+)"""""")"),"Items.Recipe_PingLvl4Program")</f>
        <v>Items.Recipe_PingLvl4Program</v>
      </c>
      <c r="F55" s="39" t="s">
        <v>249</v>
      </c>
    </row>
    <row r="56">
      <c r="A56" s="81" t="s">
        <v>619</v>
      </c>
      <c r="B56" s="11" t="s">
        <v>7</v>
      </c>
      <c r="C56" s="82" t="s">
        <v>691</v>
      </c>
      <c r="D56" s="38" t="s">
        <v>634</v>
      </c>
      <c r="E56" s="35" t="str">
        <f>IFERROR(__xludf.DUMMYFUNCTION("REGEXEXTRACT(C56, """"""([^""""]+)"""""")"),"Items.Recipe_BlindLvl4Program")</f>
        <v>Items.Recipe_BlindLvl4Program</v>
      </c>
      <c r="F56" s="39" t="s">
        <v>249</v>
      </c>
    </row>
    <row r="57">
      <c r="A57" s="81" t="s">
        <v>619</v>
      </c>
      <c r="B57" s="15" t="s">
        <v>49</v>
      </c>
      <c r="C57" s="82" t="s">
        <v>692</v>
      </c>
      <c r="D57" s="38" t="s">
        <v>637</v>
      </c>
      <c r="E57" s="35" t="str">
        <f>IFERROR(__xludf.DUMMYFUNCTION("REGEXEXTRACT(C57, """"""([^""""]+)"""""")"),"Items.Recipe_CommsCallInLvl4Program")</f>
        <v>Items.Recipe_CommsCallInLvl4Program</v>
      </c>
      <c r="F57" s="39" t="s">
        <v>249</v>
      </c>
    </row>
    <row r="58">
      <c r="A58" s="81" t="s">
        <v>619</v>
      </c>
      <c r="B58" s="11" t="s">
        <v>7</v>
      </c>
      <c r="C58" s="82" t="s">
        <v>693</v>
      </c>
      <c r="D58" s="38" t="s">
        <v>640</v>
      </c>
      <c r="E58" s="35" t="str">
        <f>IFERROR(__xludf.DUMMYFUNCTION("REGEXEXTRACT(C58, """"""([^""""]+)"""""")"),"Items.Recipe_EMPOverloadLvl4Program")</f>
        <v>Items.Recipe_EMPOverloadLvl4Program</v>
      </c>
      <c r="F58" s="39" t="s">
        <v>249</v>
      </c>
    </row>
    <row r="59">
      <c r="A59" s="81" t="s">
        <v>619</v>
      </c>
      <c r="B59" s="11" t="s">
        <v>7</v>
      </c>
      <c r="C59" s="82" t="s">
        <v>694</v>
      </c>
      <c r="D59" s="38" t="s">
        <v>643</v>
      </c>
      <c r="E59" s="35" t="str">
        <f>IFERROR(__xludf.DUMMYFUNCTION("REGEXEXTRACT(C59, """"""([^""""]+)"""""")"),"Items.Recipe_CommsNoiseLvl4Program")</f>
        <v>Items.Recipe_CommsNoiseLvl4Program</v>
      </c>
      <c r="F59" s="39" t="s">
        <v>249</v>
      </c>
    </row>
    <row r="60">
      <c r="A60" s="81" t="s">
        <v>619</v>
      </c>
      <c r="B60" s="11" t="s">
        <v>7</v>
      </c>
      <c r="C60" s="82" t="s">
        <v>695</v>
      </c>
      <c r="D60" s="38" t="s">
        <v>677</v>
      </c>
      <c r="E60" s="35" t="str">
        <f>IFERROR(__xludf.DUMMYFUNCTION("REGEXEXTRACT(C60, """"""([^""""]+)"""""")"),"Items.Recipe_SuicideLvl4Program")</f>
        <v>Items.Recipe_SuicideLvl4Program</v>
      </c>
      <c r="F60" s="39" t="s">
        <v>249</v>
      </c>
    </row>
    <row r="61">
      <c r="A61" s="81" t="s">
        <v>619</v>
      </c>
      <c r="B61" s="11" t="s">
        <v>7</v>
      </c>
      <c r="C61" s="82" t="s">
        <v>696</v>
      </c>
      <c r="D61" s="38" t="s">
        <v>659</v>
      </c>
      <c r="E61" s="35" t="str">
        <f>IFERROR(__xludf.DUMMYFUNCTION("REGEXEXTRACT(C61, """"""([^""""]+)"""""")"),"Items.Recipe_BrainMeltLvl4Program")</f>
        <v>Items.Recipe_BrainMeltLvl4Program</v>
      </c>
      <c r="F61" s="39" t="s">
        <v>249</v>
      </c>
    </row>
    <row r="62">
      <c r="A62" s="81" t="s">
        <v>619</v>
      </c>
      <c r="B62" s="11" t="s">
        <v>7</v>
      </c>
      <c r="C62" s="82" t="s">
        <v>697</v>
      </c>
      <c r="D62" s="38" t="s">
        <v>680</v>
      </c>
      <c r="E62" s="35" t="str">
        <f>IFERROR(__xludf.DUMMYFUNCTION("REGEXEXTRACT(C62, """"""([^""""]+)"""""")"),"Items.Recipe_SystemCollapseLvl4Program")</f>
        <v>Items.Recipe_SystemCollapseLvl4Program</v>
      </c>
      <c r="F62" s="39" t="s">
        <v>249</v>
      </c>
    </row>
    <row r="63">
      <c r="A63" s="81" t="s">
        <v>619</v>
      </c>
      <c r="B63" s="11" t="s">
        <v>7</v>
      </c>
      <c r="C63" s="82" t="s">
        <v>698</v>
      </c>
      <c r="D63" s="38" t="s">
        <v>645</v>
      </c>
      <c r="E63" s="35" t="str">
        <f>IFERROR(__xludf.DUMMYFUNCTION("REGEXEXTRACT(C63, """"""([^""""]+)"""""")"),"Items.Recipe_WeaponMalfunctionLvl4Program")</f>
        <v>Items.Recipe_WeaponMalfunctionLvl4Program</v>
      </c>
      <c r="F63" s="39" t="s">
        <v>249</v>
      </c>
    </row>
    <row r="64">
      <c r="A64" s="41"/>
      <c r="B64" s="41"/>
      <c r="C64" s="42"/>
      <c r="D64" s="41"/>
      <c r="E64" s="44" t="str">
        <f>IFERROR(__xludf.DUMMYFUNCTION("REGEXEXTRACT(C64, """"""([^""""]+)"""""")"),"#N/A")</f>
        <v>#N/A</v>
      </c>
      <c r="F64" s="44"/>
    </row>
    <row r="65">
      <c r="A65" s="41"/>
      <c r="B65" s="41"/>
      <c r="C65" s="42"/>
      <c r="D65" s="41"/>
      <c r="E65" s="44" t="str">
        <f>IFERROR(__xludf.DUMMYFUNCTION("REGEXEXTRACT(C65, """"""([^""""]+)"""""")"),"#N/A")</f>
        <v>#N/A</v>
      </c>
      <c r="F65" s="44"/>
    </row>
    <row r="66">
      <c r="A66" s="41"/>
      <c r="B66" s="41"/>
      <c r="C66" s="42"/>
      <c r="D66" s="41"/>
      <c r="E66" s="44" t="str">
        <f>IFERROR(__xludf.DUMMYFUNCTION("REGEXEXTRACT(C66, """"""([^""""]+)"""""")"),"#N/A")</f>
        <v>#N/A</v>
      </c>
      <c r="F66" s="44"/>
    </row>
    <row r="67">
      <c r="A67" s="41"/>
      <c r="B67" s="41"/>
      <c r="C67" s="42"/>
      <c r="D67" s="41"/>
      <c r="E67" s="44" t="str">
        <f>IFERROR(__xludf.DUMMYFUNCTION("REGEXEXTRACT(C67, """"""([^""""]+)"""""")"),"#N/A")</f>
        <v>#N/A</v>
      </c>
      <c r="F67" s="44"/>
    </row>
    <row r="68">
      <c r="A68" s="41"/>
      <c r="B68" s="41"/>
      <c r="C68" s="42"/>
      <c r="D68" s="41"/>
      <c r="E68" s="44" t="str">
        <f>IFERROR(__xludf.DUMMYFUNCTION("REGEXEXTRACT(C68, """"""([^""""]+)"""""")"),"#N/A")</f>
        <v>#N/A</v>
      </c>
      <c r="F68" s="44"/>
    </row>
    <row r="69">
      <c r="A69" s="41"/>
      <c r="B69" s="41"/>
      <c r="C69" s="42"/>
      <c r="D69" s="41"/>
      <c r="E69" s="44" t="str">
        <f>IFERROR(__xludf.DUMMYFUNCTION("REGEXEXTRACT(C69, """"""([^""""]+)"""""")"),"#N/A")</f>
        <v>#N/A</v>
      </c>
      <c r="F69" s="44"/>
    </row>
    <row r="70">
      <c r="A70" s="41"/>
      <c r="B70" s="41"/>
      <c r="C70" s="42"/>
      <c r="D70" s="41"/>
      <c r="E70" s="44" t="str">
        <f>IFERROR(__xludf.DUMMYFUNCTION("REGEXEXTRACT(C70, """"""([^""""]+)"""""")"),"#N/A")</f>
        <v>#N/A</v>
      </c>
      <c r="F70" s="44"/>
    </row>
    <row r="71">
      <c r="A71" s="41"/>
      <c r="B71" s="41"/>
      <c r="C71" s="42"/>
      <c r="D71" s="41"/>
      <c r="E71" s="44" t="str">
        <f>IFERROR(__xludf.DUMMYFUNCTION("REGEXEXTRACT(C71, """"""([^""""]+)"""""")"),"#N/A")</f>
        <v>#N/A</v>
      </c>
      <c r="F71" s="44"/>
    </row>
    <row r="72">
      <c r="A72" s="41"/>
      <c r="B72" s="41"/>
      <c r="C72" s="42"/>
      <c r="D72" s="41"/>
      <c r="E72" s="44" t="str">
        <f>IFERROR(__xludf.DUMMYFUNCTION("REGEXEXTRACT(C72, """"""([^""""]+)"""""")"),"#N/A")</f>
        <v>#N/A</v>
      </c>
      <c r="F72" s="44"/>
    </row>
    <row r="73">
      <c r="A73" s="41"/>
      <c r="B73" s="41"/>
      <c r="C73" s="42"/>
      <c r="D73" s="41"/>
      <c r="E73" s="44" t="str">
        <f>IFERROR(__xludf.DUMMYFUNCTION("REGEXEXTRACT(C73, """"""([^""""]+)"""""")"),"#N/A")</f>
        <v>#N/A</v>
      </c>
      <c r="F73" s="44"/>
    </row>
    <row r="74">
      <c r="A74" s="41"/>
      <c r="B74" s="41"/>
      <c r="C74" s="42"/>
      <c r="D74" s="41"/>
      <c r="E74" s="44" t="str">
        <f>IFERROR(__xludf.DUMMYFUNCTION("REGEXEXTRACT(C74, """"""([^""""]+)"""""")"),"#N/A")</f>
        <v>#N/A</v>
      </c>
      <c r="F74" s="44"/>
    </row>
    <row r="75">
      <c r="A75" s="41"/>
      <c r="B75" s="41"/>
      <c r="C75" s="42"/>
      <c r="D75" s="41"/>
      <c r="E75" s="44" t="str">
        <f>IFERROR(__xludf.DUMMYFUNCTION("REGEXEXTRACT(C75, """"""([^""""]+)"""""")"),"#N/A")</f>
        <v>#N/A</v>
      </c>
      <c r="F75" s="44"/>
    </row>
    <row r="76">
      <c r="A76" s="41"/>
      <c r="B76" s="41"/>
      <c r="C76" s="42"/>
      <c r="D76" s="41"/>
      <c r="E76" s="44" t="str">
        <f>IFERROR(__xludf.DUMMYFUNCTION("REGEXEXTRACT(C76, """"""([^""""]+)"""""")"),"#N/A")</f>
        <v>#N/A</v>
      </c>
      <c r="F76" s="44"/>
    </row>
    <row r="77">
      <c r="A77" s="41"/>
      <c r="B77" s="41"/>
      <c r="C77" s="42"/>
      <c r="D77" s="41"/>
      <c r="E77" s="44" t="str">
        <f>IFERROR(__xludf.DUMMYFUNCTION("REGEXEXTRACT(C77, """"""([^""""]+)"""""")"),"#N/A")</f>
        <v>#N/A</v>
      </c>
      <c r="F77" s="44"/>
    </row>
    <row r="78">
      <c r="A78" s="41"/>
      <c r="B78" s="41"/>
      <c r="C78" s="42"/>
      <c r="D78" s="41"/>
      <c r="E78" s="44" t="str">
        <f>IFERROR(__xludf.DUMMYFUNCTION("REGEXEXTRACT(C78, """"""([^""""]+)"""""")"),"#N/A")</f>
        <v>#N/A</v>
      </c>
      <c r="F78" s="44"/>
    </row>
    <row r="79">
      <c r="A79" s="41"/>
      <c r="B79" s="41"/>
      <c r="C79" s="42"/>
      <c r="D79" s="41"/>
      <c r="E79" s="44" t="str">
        <f>IFERROR(__xludf.DUMMYFUNCTION("REGEXEXTRACT(C79, """"""([^""""]+)"""""")"),"#N/A")</f>
        <v>#N/A</v>
      </c>
      <c r="F79" s="44"/>
    </row>
    <row r="80">
      <c r="A80" s="41"/>
      <c r="B80" s="41"/>
      <c r="C80" s="42"/>
      <c r="D80" s="41"/>
      <c r="E80" s="44" t="str">
        <f>IFERROR(__xludf.DUMMYFUNCTION("REGEXEXTRACT(C80, """"""([^""""]+)"""""")"),"#N/A")</f>
        <v>#N/A</v>
      </c>
      <c r="F80" s="44"/>
    </row>
    <row r="81">
      <c r="A81" s="41"/>
      <c r="B81" s="41"/>
      <c r="C81" s="42"/>
      <c r="D81" s="41"/>
      <c r="E81" s="44" t="str">
        <f>IFERROR(__xludf.DUMMYFUNCTION("REGEXEXTRACT(C81, """"""([^""""]+)"""""")"),"#N/A")</f>
        <v>#N/A</v>
      </c>
      <c r="F81" s="44"/>
    </row>
    <row r="82">
      <c r="A82" s="41"/>
      <c r="B82" s="41"/>
      <c r="C82" s="42"/>
      <c r="D82" s="41"/>
      <c r="E82" s="44" t="str">
        <f>IFERROR(__xludf.DUMMYFUNCTION("REGEXEXTRACT(C82, """"""([^""""]+)"""""")"),"#N/A")</f>
        <v>#N/A</v>
      </c>
      <c r="F82" s="44"/>
    </row>
    <row r="83">
      <c r="A83" s="41"/>
      <c r="B83" s="41"/>
      <c r="C83" s="42"/>
      <c r="D83" s="41"/>
      <c r="E83" s="44" t="str">
        <f>IFERROR(__xludf.DUMMYFUNCTION("REGEXEXTRACT(C83, """"""([^""""]+)"""""")"),"#N/A")</f>
        <v>#N/A</v>
      </c>
      <c r="F83" s="44"/>
    </row>
    <row r="84">
      <c r="A84" s="41"/>
      <c r="B84" s="41"/>
      <c r="C84" s="42"/>
      <c r="D84" s="41"/>
      <c r="E84" s="44" t="str">
        <f>IFERROR(__xludf.DUMMYFUNCTION("REGEXEXTRACT(C84, """"""([^""""]+)"""""")"),"#N/A")</f>
        <v>#N/A</v>
      </c>
      <c r="F84" s="44"/>
    </row>
    <row r="85">
      <c r="A85" s="41"/>
      <c r="B85" s="41"/>
      <c r="C85" s="42"/>
      <c r="D85" s="41"/>
      <c r="E85" s="44" t="str">
        <f>IFERROR(__xludf.DUMMYFUNCTION("REGEXEXTRACT(C85, """"""([^""""]+)"""""")"),"#N/A")</f>
        <v>#N/A</v>
      </c>
      <c r="F85" s="44"/>
    </row>
    <row r="86">
      <c r="A86" s="41"/>
      <c r="B86" s="41"/>
      <c r="C86" s="42"/>
      <c r="D86" s="41"/>
      <c r="E86" s="44" t="str">
        <f>IFERROR(__xludf.DUMMYFUNCTION("REGEXEXTRACT(C86, """"""([^""""]+)"""""")"),"#N/A")</f>
        <v>#N/A</v>
      </c>
      <c r="F86" s="44"/>
    </row>
    <row r="87">
      <c r="A87" s="41"/>
      <c r="B87" s="41"/>
      <c r="C87" s="42"/>
      <c r="D87" s="41"/>
      <c r="E87" s="44" t="str">
        <f>IFERROR(__xludf.DUMMYFUNCTION("REGEXEXTRACT(C87, """"""([^""""]+)"""""")"),"#N/A")</f>
        <v>#N/A</v>
      </c>
      <c r="F87" s="44"/>
    </row>
    <row r="88">
      <c r="A88" s="41"/>
      <c r="B88" s="41"/>
      <c r="C88" s="42"/>
      <c r="D88" s="41"/>
      <c r="E88" s="44" t="str">
        <f>IFERROR(__xludf.DUMMYFUNCTION("REGEXEXTRACT(C88, """"""([^""""]+)"""""")"),"#N/A")</f>
        <v>#N/A</v>
      </c>
      <c r="F88" s="44"/>
    </row>
    <row r="89">
      <c r="A89" s="41"/>
      <c r="B89" s="41"/>
      <c r="C89" s="42"/>
      <c r="D89" s="41"/>
      <c r="E89" s="44" t="str">
        <f>IFERROR(__xludf.DUMMYFUNCTION("REGEXEXTRACT(C89, """"""([^""""]+)"""""")"),"#N/A")</f>
        <v>#N/A</v>
      </c>
      <c r="F89" s="44"/>
    </row>
    <row r="90">
      <c r="A90" s="41"/>
      <c r="B90" s="41"/>
      <c r="C90" s="42"/>
      <c r="D90" s="41"/>
      <c r="E90" s="44" t="str">
        <f>IFERROR(__xludf.DUMMYFUNCTION("REGEXEXTRACT(C90, """"""([^""""]+)"""""")"),"#N/A")</f>
        <v>#N/A</v>
      </c>
      <c r="F90" s="44"/>
    </row>
    <row r="91">
      <c r="A91" s="41"/>
      <c r="B91" s="41"/>
      <c r="C91" s="42"/>
      <c r="D91" s="41"/>
      <c r="E91" s="44" t="str">
        <f>IFERROR(__xludf.DUMMYFUNCTION("REGEXEXTRACT(C91, """"""([^""""]+)"""""")"),"#N/A")</f>
        <v>#N/A</v>
      </c>
      <c r="F91" s="44"/>
    </row>
    <row r="92">
      <c r="A92" s="41"/>
      <c r="B92" s="41"/>
      <c r="C92" s="42"/>
      <c r="D92" s="41"/>
      <c r="E92" s="44" t="str">
        <f>IFERROR(__xludf.DUMMYFUNCTION("REGEXEXTRACT(C92, """"""([^""""]+)"""""")"),"#N/A")</f>
        <v>#N/A</v>
      </c>
      <c r="F92" s="44"/>
    </row>
    <row r="93">
      <c r="A93" s="41"/>
      <c r="B93" s="41"/>
      <c r="C93" s="42"/>
      <c r="D93" s="41"/>
      <c r="E93" s="44" t="str">
        <f>IFERROR(__xludf.DUMMYFUNCTION("REGEXEXTRACT(C93, """"""([^""""]+)"""""")"),"#N/A")</f>
        <v>#N/A</v>
      </c>
      <c r="F93" s="44"/>
    </row>
    <row r="94">
      <c r="A94" s="41"/>
      <c r="B94" s="41"/>
      <c r="C94" s="42"/>
      <c r="D94" s="41"/>
      <c r="E94" s="44" t="str">
        <f>IFERROR(__xludf.DUMMYFUNCTION("REGEXEXTRACT(C94, """"""([^""""]+)"""""")"),"#N/A")</f>
        <v>#N/A</v>
      </c>
      <c r="F94" s="44"/>
    </row>
    <row r="95">
      <c r="A95" s="41"/>
      <c r="B95" s="41"/>
      <c r="C95" s="42"/>
      <c r="D95" s="41"/>
      <c r="E95" s="44" t="str">
        <f>IFERROR(__xludf.DUMMYFUNCTION("REGEXEXTRACT(C95, """"""([^""""]+)"""""")"),"#N/A")</f>
        <v>#N/A</v>
      </c>
      <c r="F95" s="44"/>
    </row>
    <row r="96">
      <c r="A96" s="41"/>
      <c r="B96" s="41"/>
      <c r="C96" s="42"/>
      <c r="D96" s="41"/>
      <c r="E96" s="44" t="str">
        <f>IFERROR(__xludf.DUMMYFUNCTION("REGEXEXTRACT(C96, """"""([^""""]+)"""""")"),"#N/A")</f>
        <v>#N/A</v>
      </c>
      <c r="F96" s="44"/>
    </row>
    <row r="97">
      <c r="A97" s="41"/>
      <c r="B97" s="41"/>
      <c r="C97" s="42"/>
      <c r="D97" s="41"/>
      <c r="E97" s="44" t="str">
        <f>IFERROR(__xludf.DUMMYFUNCTION("REGEXEXTRACT(C97, """"""([^""""]+)"""""")"),"#N/A")</f>
        <v>#N/A</v>
      </c>
      <c r="F97" s="44"/>
    </row>
    <row r="98">
      <c r="A98" s="41"/>
      <c r="B98" s="41"/>
      <c r="C98" s="42"/>
      <c r="D98" s="41"/>
      <c r="E98" s="44" t="str">
        <f>IFERROR(__xludf.DUMMYFUNCTION("REGEXEXTRACT(C98, """"""([^""""]+)"""""")"),"#N/A")</f>
        <v>#N/A</v>
      </c>
      <c r="F98" s="44"/>
    </row>
    <row r="99">
      <c r="A99" s="41"/>
      <c r="B99" s="41"/>
      <c r="C99" s="42"/>
      <c r="D99" s="41"/>
      <c r="E99" s="44" t="str">
        <f>IFERROR(__xludf.DUMMYFUNCTION("REGEXEXTRACT(C99, """"""([^""""]+)"""""")"),"#N/A")</f>
        <v>#N/A</v>
      </c>
      <c r="F99" s="44"/>
    </row>
    <row r="100">
      <c r="A100" s="41"/>
      <c r="B100" s="41"/>
      <c r="C100" s="42"/>
      <c r="D100" s="41"/>
      <c r="E100" s="44" t="str">
        <f>IFERROR(__xludf.DUMMYFUNCTION("REGEXEXTRACT(C100, """"""([^""""]+)"""""")"),"#N/A")</f>
        <v>#N/A</v>
      </c>
      <c r="F100" s="44"/>
    </row>
    <row r="101">
      <c r="A101" s="41"/>
      <c r="B101" s="41"/>
      <c r="C101" s="42"/>
      <c r="D101" s="41"/>
      <c r="E101" s="44" t="str">
        <f>IFERROR(__xludf.DUMMYFUNCTION("REGEXEXTRACT(C101, """"""([^""""]+)"""""")"),"#N/A")</f>
        <v>#N/A</v>
      </c>
      <c r="F101" s="44"/>
    </row>
    <row r="102">
      <c r="A102" s="41"/>
      <c r="B102" s="41"/>
      <c r="C102" s="42"/>
      <c r="D102" s="41"/>
      <c r="E102" s="44" t="str">
        <f>IFERROR(__xludf.DUMMYFUNCTION("REGEXEXTRACT(C102, """"""([^""""]+)"""""")"),"#N/A")</f>
        <v>#N/A</v>
      </c>
      <c r="F102" s="44"/>
    </row>
    <row r="103">
      <c r="A103" s="41"/>
      <c r="B103" s="41"/>
      <c r="C103" s="42"/>
      <c r="D103" s="41"/>
      <c r="E103" s="44" t="str">
        <f>IFERROR(__xludf.DUMMYFUNCTION("REGEXEXTRACT(C103, """"""([^""""]+)"""""")"),"#N/A")</f>
        <v>#N/A</v>
      </c>
      <c r="F103" s="44"/>
    </row>
    <row r="104">
      <c r="A104" s="41"/>
      <c r="B104" s="41"/>
      <c r="C104" s="42"/>
      <c r="D104" s="41"/>
      <c r="E104" s="44" t="str">
        <f>IFERROR(__xludf.DUMMYFUNCTION("REGEXEXTRACT(C104, """"""([^""""]+)"""""")"),"#N/A")</f>
        <v>#N/A</v>
      </c>
      <c r="F104" s="44"/>
    </row>
    <row r="105">
      <c r="A105" s="41"/>
      <c r="B105" s="41"/>
      <c r="C105" s="42"/>
      <c r="D105" s="41"/>
      <c r="E105" s="44" t="str">
        <f>IFERROR(__xludf.DUMMYFUNCTION("REGEXEXTRACT(C105, """"""([^""""]+)"""""")"),"#N/A")</f>
        <v>#N/A</v>
      </c>
      <c r="F105" s="44"/>
    </row>
    <row r="106">
      <c r="A106" s="41"/>
      <c r="B106" s="41"/>
      <c r="C106" s="42"/>
      <c r="D106" s="41"/>
      <c r="E106" s="44" t="str">
        <f>IFERROR(__xludf.DUMMYFUNCTION("REGEXEXTRACT(C106, """"""([^""""]+)"""""")"),"#N/A")</f>
        <v>#N/A</v>
      </c>
      <c r="F106" s="44"/>
    </row>
    <row r="107">
      <c r="A107" s="41"/>
      <c r="B107" s="41"/>
      <c r="C107" s="42"/>
      <c r="D107" s="41"/>
      <c r="E107" s="44" t="str">
        <f>IFERROR(__xludf.DUMMYFUNCTION("REGEXEXTRACT(C107, """"""([^""""]+)"""""")"),"#N/A")</f>
        <v>#N/A</v>
      </c>
      <c r="F107" s="44"/>
    </row>
    <row r="108">
      <c r="A108" s="41"/>
      <c r="B108" s="41"/>
      <c r="C108" s="42"/>
      <c r="D108" s="41"/>
      <c r="E108" s="44" t="str">
        <f>IFERROR(__xludf.DUMMYFUNCTION("REGEXEXTRACT(C108, """"""([^""""]+)"""""")"),"#N/A")</f>
        <v>#N/A</v>
      </c>
      <c r="F108" s="44"/>
    </row>
    <row r="109">
      <c r="A109" s="41"/>
      <c r="B109" s="41"/>
      <c r="C109" s="42"/>
      <c r="D109" s="41"/>
      <c r="E109" s="44" t="str">
        <f>IFERROR(__xludf.DUMMYFUNCTION("REGEXEXTRACT(C109, """"""([^""""]+)"""""")"),"#N/A")</f>
        <v>#N/A</v>
      </c>
      <c r="F109" s="44"/>
    </row>
    <row r="110">
      <c r="A110" s="41"/>
      <c r="B110" s="41"/>
      <c r="C110" s="42"/>
      <c r="D110" s="41"/>
      <c r="E110" s="44" t="str">
        <f>IFERROR(__xludf.DUMMYFUNCTION("REGEXEXTRACT(C110, """"""([^""""]+)"""""")"),"#N/A")</f>
        <v>#N/A</v>
      </c>
      <c r="F110" s="44"/>
    </row>
    <row r="111">
      <c r="A111" s="41"/>
      <c r="B111" s="41"/>
      <c r="C111" s="42"/>
      <c r="D111" s="41"/>
      <c r="E111" s="44" t="str">
        <f>IFERROR(__xludf.DUMMYFUNCTION("REGEXEXTRACT(C111, """"""([^""""]+)"""""")"),"#N/A")</f>
        <v>#N/A</v>
      </c>
      <c r="F111" s="44"/>
    </row>
    <row r="112">
      <c r="A112" s="41"/>
      <c r="B112" s="41"/>
      <c r="C112" s="42"/>
      <c r="D112" s="41"/>
      <c r="E112" s="44" t="str">
        <f>IFERROR(__xludf.DUMMYFUNCTION("REGEXEXTRACT(C112, """"""([^""""]+)"""""")"),"#N/A")</f>
        <v>#N/A</v>
      </c>
      <c r="F112" s="44"/>
    </row>
    <row r="113">
      <c r="A113" s="41"/>
      <c r="B113" s="41"/>
      <c r="C113" s="42"/>
      <c r="D113" s="41"/>
      <c r="E113" s="44" t="str">
        <f>IFERROR(__xludf.DUMMYFUNCTION("REGEXEXTRACT(C113, """"""([^""""]+)"""""")"),"#N/A")</f>
        <v>#N/A</v>
      </c>
      <c r="F113" s="44"/>
    </row>
    <row r="114">
      <c r="A114" s="41"/>
      <c r="B114" s="41"/>
      <c r="C114" s="42"/>
      <c r="D114" s="41"/>
      <c r="E114" s="44" t="str">
        <f>IFERROR(__xludf.DUMMYFUNCTION("REGEXEXTRACT(C114, """"""([^""""]+)"""""")"),"#N/A")</f>
        <v>#N/A</v>
      </c>
      <c r="F114" s="44"/>
    </row>
    <row r="115">
      <c r="A115" s="41"/>
      <c r="B115" s="41"/>
      <c r="C115" s="42"/>
      <c r="D115" s="41"/>
      <c r="E115" s="44" t="str">
        <f>IFERROR(__xludf.DUMMYFUNCTION("REGEXEXTRACT(C115, """"""([^""""]+)"""""")"),"#N/A")</f>
        <v>#N/A</v>
      </c>
      <c r="F115" s="44"/>
    </row>
    <row r="116">
      <c r="A116" s="41"/>
      <c r="B116" s="41"/>
      <c r="C116" s="42"/>
      <c r="D116" s="41"/>
      <c r="E116" s="44" t="str">
        <f>IFERROR(__xludf.DUMMYFUNCTION("REGEXEXTRACT(C116, """"""([^""""]+)"""""")"),"#N/A")</f>
        <v>#N/A</v>
      </c>
      <c r="F116" s="44"/>
    </row>
    <row r="117">
      <c r="A117" s="41"/>
      <c r="B117" s="41"/>
      <c r="C117" s="42"/>
      <c r="D117" s="41"/>
      <c r="E117" s="44" t="str">
        <f>IFERROR(__xludf.DUMMYFUNCTION("REGEXEXTRACT(C117, """"""([^""""]+)"""""")"),"#N/A")</f>
        <v>#N/A</v>
      </c>
      <c r="F117" s="44"/>
    </row>
    <row r="118">
      <c r="A118" s="41"/>
      <c r="B118" s="41"/>
      <c r="C118" s="42"/>
      <c r="D118" s="41"/>
      <c r="E118" s="44" t="str">
        <f>IFERROR(__xludf.DUMMYFUNCTION("REGEXEXTRACT(C118, """"""([^""""]+)"""""")"),"#N/A")</f>
        <v>#N/A</v>
      </c>
      <c r="F118" s="44"/>
    </row>
    <row r="119">
      <c r="A119" s="41"/>
      <c r="B119" s="41"/>
      <c r="C119" s="42"/>
      <c r="D119" s="41"/>
      <c r="E119" s="44" t="str">
        <f>IFERROR(__xludf.DUMMYFUNCTION("REGEXEXTRACT(C119, """"""([^""""]+)"""""")"),"#N/A")</f>
        <v>#N/A</v>
      </c>
      <c r="F119" s="44"/>
    </row>
    <row r="120">
      <c r="A120" s="41"/>
      <c r="B120" s="41"/>
      <c r="C120" s="42"/>
      <c r="D120" s="41"/>
      <c r="E120" s="44" t="str">
        <f>IFERROR(__xludf.DUMMYFUNCTION("REGEXEXTRACT(C120, """"""([^""""]+)"""""")"),"#N/A")</f>
        <v>#N/A</v>
      </c>
      <c r="F120" s="44"/>
    </row>
    <row r="121">
      <c r="A121" s="41"/>
      <c r="B121" s="41"/>
      <c r="C121" s="42"/>
      <c r="D121" s="41"/>
      <c r="E121" s="44" t="str">
        <f>IFERROR(__xludf.DUMMYFUNCTION("REGEXEXTRACT(C121, """"""([^""""]+)"""""")"),"#N/A")</f>
        <v>#N/A</v>
      </c>
      <c r="F121" s="44"/>
    </row>
    <row r="122">
      <c r="A122" s="41"/>
      <c r="B122" s="41"/>
      <c r="C122" s="42"/>
      <c r="D122" s="41"/>
      <c r="E122" s="44" t="str">
        <f>IFERROR(__xludf.DUMMYFUNCTION("REGEXEXTRACT(C122, """"""([^""""]+)"""""")"),"#N/A")</f>
        <v>#N/A</v>
      </c>
      <c r="F122" s="44"/>
    </row>
    <row r="123">
      <c r="A123" s="41"/>
      <c r="B123" s="41"/>
      <c r="C123" s="42"/>
      <c r="D123" s="41"/>
      <c r="E123" s="44" t="str">
        <f>IFERROR(__xludf.DUMMYFUNCTION("REGEXEXTRACT(C123, """"""([^""""]+)"""""")"),"#N/A")</f>
        <v>#N/A</v>
      </c>
      <c r="F123" s="44"/>
    </row>
    <row r="124">
      <c r="A124" s="41"/>
      <c r="B124" s="41"/>
      <c r="C124" s="42"/>
      <c r="D124" s="41"/>
      <c r="E124" s="44" t="str">
        <f>IFERROR(__xludf.DUMMYFUNCTION("REGEXEXTRACT(C124, """"""([^""""]+)"""""")"),"#N/A")</f>
        <v>#N/A</v>
      </c>
      <c r="F124" s="44"/>
    </row>
    <row r="125">
      <c r="A125" s="41"/>
      <c r="B125" s="41"/>
      <c r="C125" s="42"/>
      <c r="D125" s="41"/>
      <c r="E125" s="44" t="str">
        <f>IFERROR(__xludf.DUMMYFUNCTION("REGEXEXTRACT(C125, """"""([^""""]+)"""""")"),"#N/A")</f>
        <v>#N/A</v>
      </c>
      <c r="F125" s="44"/>
    </row>
    <row r="126">
      <c r="A126" s="41"/>
      <c r="B126" s="41"/>
      <c r="C126" s="42"/>
      <c r="D126" s="41"/>
      <c r="E126" s="44" t="str">
        <f>IFERROR(__xludf.DUMMYFUNCTION("REGEXEXTRACT(C126, """"""([^""""]+)"""""")"),"#N/A")</f>
        <v>#N/A</v>
      </c>
      <c r="F126" s="44"/>
    </row>
    <row r="127">
      <c r="A127" s="41"/>
      <c r="B127" s="41"/>
      <c r="C127" s="42"/>
      <c r="D127" s="41"/>
      <c r="E127" s="44" t="str">
        <f>IFERROR(__xludf.DUMMYFUNCTION("REGEXEXTRACT(C127, """"""([^""""]+)"""""")"),"#N/A")</f>
        <v>#N/A</v>
      </c>
      <c r="F127" s="44"/>
    </row>
    <row r="128">
      <c r="A128" s="41"/>
      <c r="B128" s="41"/>
      <c r="C128" s="42"/>
      <c r="D128" s="41"/>
      <c r="E128" s="44" t="str">
        <f>IFERROR(__xludf.DUMMYFUNCTION("REGEXEXTRACT(C128, """"""([^""""]+)"""""")"),"#N/A")</f>
        <v>#N/A</v>
      </c>
      <c r="F128" s="44"/>
    </row>
    <row r="129">
      <c r="A129" s="41"/>
      <c r="B129" s="41"/>
      <c r="C129" s="42"/>
      <c r="D129" s="41"/>
      <c r="E129" s="44" t="str">
        <f>IFERROR(__xludf.DUMMYFUNCTION("REGEXEXTRACT(C129, """"""([^""""]+)"""""")"),"#N/A")</f>
        <v>#N/A</v>
      </c>
      <c r="F129" s="44"/>
    </row>
    <row r="130">
      <c r="A130" s="41"/>
      <c r="B130" s="41"/>
      <c r="C130" s="42"/>
      <c r="D130" s="41"/>
      <c r="E130" s="44" t="str">
        <f>IFERROR(__xludf.DUMMYFUNCTION("REGEXEXTRACT(C130, """"""([^""""]+)"""""")"),"#N/A")</f>
        <v>#N/A</v>
      </c>
      <c r="F130" s="44"/>
    </row>
    <row r="131">
      <c r="A131" s="41"/>
      <c r="B131" s="41"/>
      <c r="C131" s="42"/>
      <c r="D131" s="41"/>
      <c r="E131" s="44" t="str">
        <f>IFERROR(__xludf.DUMMYFUNCTION("REGEXEXTRACT(C131, """"""([^""""]+)"""""")"),"#N/A")</f>
        <v>#N/A</v>
      </c>
      <c r="F131" s="44"/>
    </row>
    <row r="132">
      <c r="A132" s="41"/>
      <c r="B132" s="41"/>
      <c r="C132" s="42"/>
      <c r="D132" s="41"/>
      <c r="E132" s="44" t="str">
        <f>IFERROR(__xludf.DUMMYFUNCTION("REGEXEXTRACT(C132, """"""([^""""]+)"""""")"),"#N/A")</f>
        <v>#N/A</v>
      </c>
      <c r="F132" s="44"/>
    </row>
    <row r="133">
      <c r="A133" s="41"/>
      <c r="B133" s="41"/>
      <c r="C133" s="42"/>
      <c r="D133" s="41"/>
      <c r="E133" s="44" t="str">
        <f>IFERROR(__xludf.DUMMYFUNCTION("REGEXEXTRACT(C133, """"""([^""""]+)"""""")"),"#N/A")</f>
        <v>#N/A</v>
      </c>
      <c r="F133" s="44"/>
    </row>
    <row r="134">
      <c r="A134" s="41"/>
      <c r="B134" s="41"/>
      <c r="C134" s="42"/>
      <c r="D134" s="41"/>
      <c r="E134" s="44" t="str">
        <f>IFERROR(__xludf.DUMMYFUNCTION("REGEXEXTRACT(C134, """"""([^""""]+)"""""")"),"#N/A")</f>
        <v>#N/A</v>
      </c>
      <c r="F134" s="44"/>
    </row>
    <row r="135">
      <c r="A135" s="41"/>
      <c r="B135" s="41"/>
      <c r="C135" s="42"/>
      <c r="D135" s="41"/>
      <c r="E135" s="44" t="str">
        <f>IFERROR(__xludf.DUMMYFUNCTION("REGEXEXTRACT(C135, """"""([^""""]+)"""""")"),"#N/A")</f>
        <v>#N/A</v>
      </c>
      <c r="F135" s="44"/>
    </row>
    <row r="136">
      <c r="A136" s="41"/>
      <c r="B136" s="41"/>
      <c r="C136" s="42"/>
      <c r="D136" s="41"/>
      <c r="E136" s="44" t="str">
        <f>IFERROR(__xludf.DUMMYFUNCTION("REGEXEXTRACT(C136, """"""([^""""]+)"""""")"),"#N/A")</f>
        <v>#N/A</v>
      </c>
      <c r="F136" s="44"/>
    </row>
    <row r="137">
      <c r="A137" s="41"/>
      <c r="B137" s="41"/>
      <c r="C137" s="42"/>
      <c r="D137" s="41"/>
      <c r="E137" s="44" t="str">
        <f>IFERROR(__xludf.DUMMYFUNCTION("REGEXEXTRACT(C137, """"""([^""""]+)"""""")"),"#N/A")</f>
        <v>#N/A</v>
      </c>
      <c r="F137" s="44"/>
    </row>
    <row r="138">
      <c r="A138" s="41"/>
      <c r="B138" s="41"/>
      <c r="C138" s="42"/>
      <c r="D138" s="41"/>
      <c r="E138" s="44" t="str">
        <f>IFERROR(__xludf.DUMMYFUNCTION("REGEXEXTRACT(C138, """"""([^""""]+)"""""")"),"#N/A")</f>
        <v>#N/A</v>
      </c>
      <c r="F138" s="44"/>
    </row>
    <row r="139">
      <c r="A139" s="41"/>
      <c r="B139" s="41"/>
      <c r="C139" s="42"/>
      <c r="D139" s="41"/>
      <c r="E139" s="44" t="str">
        <f>IFERROR(__xludf.DUMMYFUNCTION("REGEXEXTRACT(C139, """"""([^""""]+)"""""")"),"#N/A")</f>
        <v>#N/A</v>
      </c>
      <c r="F139" s="44"/>
    </row>
    <row r="140">
      <c r="A140" s="41"/>
      <c r="B140" s="41"/>
      <c r="C140" s="42"/>
      <c r="D140" s="41"/>
      <c r="E140" s="44" t="str">
        <f>IFERROR(__xludf.DUMMYFUNCTION("REGEXEXTRACT(C140, """"""([^""""]+)"""""")"),"#N/A")</f>
        <v>#N/A</v>
      </c>
      <c r="F140" s="44"/>
    </row>
    <row r="141">
      <c r="A141" s="41"/>
      <c r="B141" s="41"/>
      <c r="C141" s="42"/>
      <c r="D141" s="41"/>
      <c r="E141" s="44" t="str">
        <f>IFERROR(__xludf.DUMMYFUNCTION("REGEXEXTRACT(C141, """"""([^""""]+)"""""")"),"#N/A")</f>
        <v>#N/A</v>
      </c>
      <c r="F141" s="44"/>
    </row>
    <row r="142">
      <c r="A142" s="41"/>
      <c r="B142" s="41"/>
      <c r="C142" s="42"/>
      <c r="D142" s="41"/>
      <c r="E142" s="44" t="str">
        <f>IFERROR(__xludf.DUMMYFUNCTION("REGEXEXTRACT(C142, """"""([^""""]+)"""""")"),"#N/A")</f>
        <v>#N/A</v>
      </c>
      <c r="F142" s="44"/>
    </row>
    <row r="143">
      <c r="A143" s="41"/>
      <c r="B143" s="41"/>
      <c r="C143" s="42"/>
      <c r="D143" s="41"/>
      <c r="E143" s="44" t="str">
        <f>IFERROR(__xludf.DUMMYFUNCTION("REGEXEXTRACT(C143, """"""([^""""]+)"""""")"),"#N/A")</f>
        <v>#N/A</v>
      </c>
      <c r="F143" s="44"/>
    </row>
    <row r="144">
      <c r="A144" s="41"/>
      <c r="B144" s="41"/>
      <c r="C144" s="42"/>
      <c r="D144" s="41"/>
      <c r="E144" s="44" t="str">
        <f>IFERROR(__xludf.DUMMYFUNCTION("REGEXEXTRACT(C144, """"""([^""""]+)"""""")"),"#N/A")</f>
        <v>#N/A</v>
      </c>
      <c r="F144" s="44"/>
    </row>
    <row r="145">
      <c r="A145" s="41"/>
      <c r="B145" s="41"/>
      <c r="C145" s="42"/>
      <c r="D145" s="41"/>
      <c r="E145" s="44" t="str">
        <f>IFERROR(__xludf.DUMMYFUNCTION("REGEXEXTRACT(C145, """"""([^""""]+)"""""")"),"#N/A")</f>
        <v>#N/A</v>
      </c>
      <c r="F145" s="44"/>
    </row>
    <row r="146">
      <c r="A146" s="41"/>
      <c r="B146" s="41"/>
      <c r="C146" s="42"/>
      <c r="D146" s="41"/>
      <c r="E146" s="44" t="str">
        <f>IFERROR(__xludf.DUMMYFUNCTION("REGEXEXTRACT(C146, """"""([^""""]+)"""""")"),"#N/A")</f>
        <v>#N/A</v>
      </c>
      <c r="F146" s="44"/>
    </row>
    <row r="147">
      <c r="A147" s="41"/>
      <c r="B147" s="41"/>
      <c r="C147" s="42"/>
      <c r="D147" s="41"/>
      <c r="E147" s="44" t="str">
        <f>IFERROR(__xludf.DUMMYFUNCTION("REGEXEXTRACT(C147, """"""([^""""]+)"""""")"),"#N/A")</f>
        <v>#N/A</v>
      </c>
      <c r="F147" s="44"/>
    </row>
    <row r="148">
      <c r="A148" s="41"/>
      <c r="B148" s="41"/>
      <c r="C148" s="42"/>
      <c r="D148" s="41"/>
      <c r="E148" s="44" t="str">
        <f>IFERROR(__xludf.DUMMYFUNCTION("REGEXEXTRACT(C148, """"""([^""""]+)"""""")"),"#N/A")</f>
        <v>#N/A</v>
      </c>
      <c r="F148" s="44"/>
    </row>
    <row r="149">
      <c r="A149" s="41"/>
      <c r="B149" s="41"/>
      <c r="C149" s="42"/>
      <c r="D149" s="41"/>
      <c r="E149" s="44" t="str">
        <f>IFERROR(__xludf.DUMMYFUNCTION("REGEXEXTRACT(C149, """"""([^""""]+)"""""")"),"#N/A")</f>
        <v>#N/A</v>
      </c>
      <c r="F149" s="44"/>
    </row>
    <row r="150">
      <c r="A150" s="41"/>
      <c r="B150" s="41"/>
      <c r="C150" s="42"/>
      <c r="D150" s="41"/>
      <c r="E150" s="44" t="str">
        <f>IFERROR(__xludf.DUMMYFUNCTION("REGEXEXTRACT(C150, """"""([^""""]+)"""""")"),"#N/A")</f>
        <v>#N/A</v>
      </c>
      <c r="F150" s="44"/>
    </row>
    <row r="151">
      <c r="A151" s="41"/>
      <c r="B151" s="41"/>
      <c r="C151" s="42"/>
      <c r="D151" s="41"/>
      <c r="E151" s="44" t="str">
        <f>IFERROR(__xludf.DUMMYFUNCTION("REGEXEXTRACT(C151, """"""([^""""]+)"""""")"),"#N/A")</f>
        <v>#N/A</v>
      </c>
      <c r="F151" s="44"/>
    </row>
    <row r="152">
      <c r="A152" s="41"/>
      <c r="B152" s="41"/>
      <c r="C152" s="42"/>
      <c r="D152" s="41"/>
      <c r="E152" s="44" t="str">
        <f>IFERROR(__xludf.DUMMYFUNCTION("REGEXEXTRACT(C152, """"""([^""""]+)"""""")"),"#N/A")</f>
        <v>#N/A</v>
      </c>
      <c r="F152" s="44"/>
    </row>
    <row r="153">
      <c r="A153" s="41"/>
      <c r="B153" s="41"/>
      <c r="C153" s="42"/>
      <c r="D153" s="41"/>
      <c r="E153" s="44" t="str">
        <f>IFERROR(__xludf.DUMMYFUNCTION("REGEXEXTRACT(C153, """"""([^""""]+)"""""")"),"#N/A")</f>
        <v>#N/A</v>
      </c>
      <c r="F153" s="44"/>
    </row>
    <row r="154">
      <c r="A154" s="41"/>
      <c r="B154" s="41"/>
      <c r="C154" s="42"/>
      <c r="D154" s="41"/>
      <c r="E154" s="44" t="str">
        <f>IFERROR(__xludf.DUMMYFUNCTION("REGEXEXTRACT(C154, """"""([^""""]+)"""""")"),"#N/A")</f>
        <v>#N/A</v>
      </c>
      <c r="F154" s="44"/>
    </row>
    <row r="155">
      <c r="A155" s="41"/>
      <c r="B155" s="41"/>
      <c r="C155" s="42"/>
      <c r="D155" s="41"/>
      <c r="E155" s="44" t="str">
        <f>IFERROR(__xludf.DUMMYFUNCTION("REGEXEXTRACT(C155, """"""([^""""]+)"""""")"),"#N/A")</f>
        <v>#N/A</v>
      </c>
      <c r="F155" s="44"/>
    </row>
    <row r="156">
      <c r="A156" s="41"/>
      <c r="B156" s="41"/>
      <c r="C156" s="42"/>
      <c r="D156" s="41"/>
      <c r="E156" s="44" t="str">
        <f>IFERROR(__xludf.DUMMYFUNCTION("REGEXEXTRACT(C156, """"""([^""""]+)"""""")"),"#N/A")</f>
        <v>#N/A</v>
      </c>
      <c r="F156" s="44"/>
    </row>
    <row r="157">
      <c r="A157" s="41"/>
      <c r="B157" s="41"/>
      <c r="C157" s="42"/>
      <c r="D157" s="41"/>
      <c r="E157" s="44" t="str">
        <f>IFERROR(__xludf.DUMMYFUNCTION("REGEXEXTRACT(C157, """"""([^""""]+)"""""")"),"#N/A")</f>
        <v>#N/A</v>
      </c>
      <c r="F157" s="44"/>
    </row>
    <row r="158">
      <c r="A158" s="41"/>
      <c r="B158" s="41"/>
      <c r="C158" s="42"/>
      <c r="D158" s="41"/>
      <c r="E158" s="44" t="str">
        <f>IFERROR(__xludf.DUMMYFUNCTION("REGEXEXTRACT(C158, """"""([^""""]+)"""""")"),"#N/A")</f>
        <v>#N/A</v>
      </c>
      <c r="F158" s="44"/>
    </row>
    <row r="159">
      <c r="A159" s="41"/>
      <c r="B159" s="41"/>
      <c r="C159" s="42"/>
      <c r="D159" s="41"/>
      <c r="E159" s="44" t="str">
        <f>IFERROR(__xludf.DUMMYFUNCTION("REGEXEXTRACT(C159, """"""([^""""]+)"""""")"),"#N/A")</f>
        <v>#N/A</v>
      </c>
      <c r="F159" s="44"/>
    </row>
    <row r="160">
      <c r="A160" s="41"/>
      <c r="B160" s="41"/>
      <c r="C160" s="42"/>
      <c r="D160" s="41"/>
      <c r="E160" s="44" t="str">
        <f>IFERROR(__xludf.DUMMYFUNCTION("REGEXEXTRACT(C160, """"""([^""""]+)"""""")"),"#N/A")</f>
        <v>#N/A</v>
      </c>
      <c r="F160" s="44"/>
    </row>
    <row r="161">
      <c r="A161" s="41"/>
      <c r="B161" s="41"/>
      <c r="C161" s="42"/>
      <c r="D161" s="41"/>
      <c r="E161" s="44" t="str">
        <f>IFERROR(__xludf.DUMMYFUNCTION("REGEXEXTRACT(C161, """"""([^""""]+)"""""")"),"#N/A")</f>
        <v>#N/A</v>
      </c>
      <c r="F161" s="44"/>
    </row>
    <row r="162">
      <c r="A162" s="41"/>
      <c r="B162" s="41"/>
      <c r="C162" s="42"/>
      <c r="D162" s="41"/>
      <c r="E162" s="44" t="str">
        <f>IFERROR(__xludf.DUMMYFUNCTION("REGEXEXTRACT(C162, """"""([^""""]+)"""""")"),"#N/A")</f>
        <v>#N/A</v>
      </c>
      <c r="F162" s="44"/>
    </row>
    <row r="163">
      <c r="A163" s="41"/>
      <c r="B163" s="41"/>
      <c r="C163" s="42"/>
      <c r="D163" s="41"/>
      <c r="E163" s="44" t="str">
        <f>IFERROR(__xludf.DUMMYFUNCTION("REGEXEXTRACT(C163, """"""([^""""]+)"""""")"),"#N/A")</f>
        <v>#N/A</v>
      </c>
      <c r="F163" s="44"/>
    </row>
    <row r="164">
      <c r="A164" s="41"/>
      <c r="B164" s="41"/>
      <c r="C164" s="42"/>
      <c r="D164" s="41"/>
      <c r="E164" s="44" t="str">
        <f>IFERROR(__xludf.DUMMYFUNCTION("REGEXEXTRACT(C164, """"""([^""""]+)"""""")"),"#N/A")</f>
        <v>#N/A</v>
      </c>
      <c r="F164" s="44"/>
    </row>
    <row r="165">
      <c r="A165" s="41"/>
      <c r="B165" s="41"/>
      <c r="C165" s="42"/>
      <c r="D165" s="41"/>
      <c r="E165" s="44" t="str">
        <f>IFERROR(__xludf.DUMMYFUNCTION("REGEXEXTRACT(C165, """"""([^""""]+)"""""")"),"#N/A")</f>
        <v>#N/A</v>
      </c>
      <c r="F165" s="44"/>
    </row>
    <row r="166">
      <c r="A166" s="41"/>
      <c r="B166" s="41"/>
      <c r="C166" s="42"/>
      <c r="D166" s="41"/>
      <c r="E166" s="44" t="str">
        <f>IFERROR(__xludf.DUMMYFUNCTION("REGEXEXTRACT(C166, """"""([^""""]+)"""""")"),"#N/A")</f>
        <v>#N/A</v>
      </c>
      <c r="F166" s="44"/>
    </row>
    <row r="167">
      <c r="A167" s="41"/>
      <c r="B167" s="41"/>
      <c r="C167" s="42"/>
      <c r="D167" s="41"/>
      <c r="E167" s="44" t="str">
        <f>IFERROR(__xludf.DUMMYFUNCTION("REGEXEXTRACT(C167, """"""([^""""]+)"""""")"),"#N/A")</f>
        <v>#N/A</v>
      </c>
      <c r="F167" s="44"/>
    </row>
    <row r="168">
      <c r="A168" s="41"/>
      <c r="B168" s="41"/>
      <c r="C168" s="42"/>
      <c r="D168" s="41"/>
      <c r="E168" s="44" t="str">
        <f>IFERROR(__xludf.DUMMYFUNCTION("REGEXEXTRACT(C168, """"""([^""""]+)"""""")"),"#N/A")</f>
        <v>#N/A</v>
      </c>
      <c r="F168" s="44"/>
    </row>
    <row r="169">
      <c r="A169" s="41"/>
      <c r="B169" s="41"/>
      <c r="C169" s="42"/>
      <c r="D169" s="41"/>
      <c r="E169" s="44" t="str">
        <f>IFERROR(__xludf.DUMMYFUNCTION("REGEXEXTRACT(C169, """"""([^""""]+)"""""")"),"#N/A")</f>
        <v>#N/A</v>
      </c>
      <c r="F169" s="44"/>
    </row>
    <row r="170">
      <c r="A170" s="41"/>
      <c r="B170" s="41"/>
      <c r="C170" s="42"/>
      <c r="D170" s="41"/>
      <c r="E170" s="44" t="str">
        <f>IFERROR(__xludf.DUMMYFUNCTION("REGEXEXTRACT(C170, """"""([^""""]+)"""""")"),"#N/A")</f>
        <v>#N/A</v>
      </c>
      <c r="F170" s="44"/>
    </row>
    <row r="171">
      <c r="A171" s="41"/>
      <c r="B171" s="41"/>
      <c r="C171" s="42"/>
      <c r="D171" s="41"/>
      <c r="E171" s="44" t="str">
        <f>IFERROR(__xludf.DUMMYFUNCTION("REGEXEXTRACT(C171, """"""([^""""]+)"""""")"),"#N/A")</f>
        <v>#N/A</v>
      </c>
      <c r="F171" s="44"/>
    </row>
    <row r="172">
      <c r="A172" s="41"/>
      <c r="B172" s="41"/>
      <c r="C172" s="42"/>
      <c r="D172" s="41"/>
      <c r="E172" s="44" t="str">
        <f>IFERROR(__xludf.DUMMYFUNCTION("REGEXEXTRACT(C172, """"""([^""""]+)"""""")"),"#N/A")</f>
        <v>#N/A</v>
      </c>
      <c r="F172" s="44"/>
    </row>
    <row r="173">
      <c r="A173" s="41"/>
      <c r="B173" s="41"/>
      <c r="C173" s="42"/>
      <c r="D173" s="41"/>
      <c r="E173" s="44" t="str">
        <f>IFERROR(__xludf.DUMMYFUNCTION("REGEXEXTRACT(C173, """"""([^""""]+)"""""")"),"#N/A")</f>
        <v>#N/A</v>
      </c>
      <c r="F173" s="44"/>
    </row>
    <row r="174">
      <c r="A174" s="41"/>
      <c r="B174" s="41"/>
      <c r="C174" s="42"/>
      <c r="D174" s="41"/>
      <c r="E174" s="44" t="str">
        <f>IFERROR(__xludf.DUMMYFUNCTION("REGEXEXTRACT(C174, """"""([^""""]+)"""""")"),"#N/A")</f>
        <v>#N/A</v>
      </c>
      <c r="F174" s="44"/>
    </row>
    <row r="175">
      <c r="A175" s="41"/>
      <c r="B175" s="41"/>
      <c r="C175" s="42"/>
      <c r="D175" s="41"/>
      <c r="E175" s="44" t="str">
        <f>IFERROR(__xludf.DUMMYFUNCTION("REGEXEXTRACT(C175, """"""([^""""]+)"""""")"),"#N/A")</f>
        <v>#N/A</v>
      </c>
      <c r="F175" s="44"/>
    </row>
    <row r="176">
      <c r="A176" s="41"/>
      <c r="B176" s="41"/>
      <c r="C176" s="42"/>
      <c r="D176" s="41"/>
      <c r="E176" s="44" t="str">
        <f>IFERROR(__xludf.DUMMYFUNCTION("REGEXEXTRACT(C176, """"""([^""""]+)"""""")"),"#N/A")</f>
        <v>#N/A</v>
      </c>
      <c r="F176" s="44"/>
    </row>
    <row r="177">
      <c r="A177" s="41"/>
      <c r="B177" s="41"/>
      <c r="C177" s="42"/>
      <c r="D177" s="41"/>
      <c r="E177" s="44" t="str">
        <f>IFERROR(__xludf.DUMMYFUNCTION("REGEXEXTRACT(C177, """"""([^""""]+)"""""")"),"#N/A")</f>
        <v>#N/A</v>
      </c>
      <c r="F177" s="44"/>
    </row>
    <row r="178">
      <c r="A178" s="41"/>
      <c r="B178" s="41"/>
      <c r="C178" s="42"/>
      <c r="D178" s="41"/>
      <c r="E178" s="44" t="str">
        <f>IFERROR(__xludf.DUMMYFUNCTION("REGEXEXTRACT(C178, """"""([^""""]+)"""""")"),"#N/A")</f>
        <v>#N/A</v>
      </c>
      <c r="F178" s="44"/>
    </row>
    <row r="179">
      <c r="A179" s="41"/>
      <c r="B179" s="41"/>
      <c r="C179" s="42"/>
      <c r="D179" s="41"/>
      <c r="E179" s="44" t="str">
        <f>IFERROR(__xludf.DUMMYFUNCTION("REGEXEXTRACT(C179, """"""([^""""]+)"""""")"),"#N/A")</f>
        <v>#N/A</v>
      </c>
      <c r="F179" s="44"/>
    </row>
    <row r="180">
      <c r="A180" s="41"/>
      <c r="B180" s="41"/>
      <c r="C180" s="42"/>
      <c r="D180" s="41"/>
      <c r="E180" s="44" t="str">
        <f>IFERROR(__xludf.DUMMYFUNCTION("REGEXEXTRACT(C180, """"""([^""""]+)"""""")"),"#N/A")</f>
        <v>#N/A</v>
      </c>
      <c r="F180" s="44"/>
    </row>
    <row r="181">
      <c r="A181" s="41"/>
      <c r="B181" s="41"/>
      <c r="C181" s="42"/>
      <c r="D181" s="41"/>
      <c r="E181" s="44" t="str">
        <f>IFERROR(__xludf.DUMMYFUNCTION("REGEXEXTRACT(C181, """"""([^""""]+)"""""")"),"#N/A")</f>
        <v>#N/A</v>
      </c>
      <c r="F181" s="44"/>
    </row>
    <row r="182">
      <c r="A182" s="41"/>
      <c r="B182" s="41"/>
      <c r="C182" s="42"/>
      <c r="D182" s="41"/>
      <c r="E182" s="44" t="str">
        <f>IFERROR(__xludf.DUMMYFUNCTION("REGEXEXTRACT(C182, """"""([^""""]+)"""""")"),"#N/A")</f>
        <v>#N/A</v>
      </c>
      <c r="F182" s="44"/>
    </row>
    <row r="183">
      <c r="A183" s="41"/>
      <c r="B183" s="41"/>
      <c r="C183" s="42"/>
      <c r="D183" s="41"/>
      <c r="E183" s="44" t="str">
        <f>IFERROR(__xludf.DUMMYFUNCTION("REGEXEXTRACT(C183, """"""([^""""]+)"""""")"),"#N/A")</f>
        <v>#N/A</v>
      </c>
      <c r="F183" s="44"/>
    </row>
    <row r="184">
      <c r="A184" s="41"/>
      <c r="B184" s="41"/>
      <c r="C184" s="42"/>
      <c r="D184" s="41"/>
      <c r="E184" s="44" t="str">
        <f>IFERROR(__xludf.DUMMYFUNCTION("REGEXEXTRACT(C184, """"""([^""""]+)"""""")"),"#N/A")</f>
        <v>#N/A</v>
      </c>
      <c r="F184" s="44"/>
    </row>
    <row r="185">
      <c r="A185" s="41"/>
      <c r="B185" s="41"/>
      <c r="C185" s="42"/>
      <c r="D185" s="41"/>
      <c r="E185" s="44" t="str">
        <f>IFERROR(__xludf.DUMMYFUNCTION("REGEXEXTRACT(C185, """"""([^""""]+)"""""")"),"#N/A")</f>
        <v>#N/A</v>
      </c>
      <c r="F185" s="44"/>
    </row>
    <row r="186">
      <c r="A186" s="41"/>
      <c r="B186" s="41"/>
      <c r="C186" s="42"/>
      <c r="D186" s="41"/>
      <c r="E186" s="44" t="str">
        <f>IFERROR(__xludf.DUMMYFUNCTION("REGEXEXTRACT(C186, """"""([^""""]+)"""""")"),"#N/A")</f>
        <v>#N/A</v>
      </c>
      <c r="F186" s="44"/>
    </row>
    <row r="187">
      <c r="A187" s="41"/>
      <c r="B187" s="41"/>
      <c r="C187" s="42"/>
      <c r="D187" s="41"/>
      <c r="E187" s="44" t="str">
        <f>IFERROR(__xludf.DUMMYFUNCTION("REGEXEXTRACT(C187, """"""([^""""]+)"""""")"),"#N/A")</f>
        <v>#N/A</v>
      </c>
      <c r="F187" s="44"/>
    </row>
    <row r="188">
      <c r="A188" s="41"/>
      <c r="B188" s="41"/>
      <c r="C188" s="42"/>
      <c r="D188" s="41"/>
      <c r="E188" s="44" t="str">
        <f>IFERROR(__xludf.DUMMYFUNCTION("REGEXEXTRACT(C188, """"""([^""""]+)"""""")"),"#N/A")</f>
        <v>#N/A</v>
      </c>
      <c r="F188" s="44"/>
    </row>
    <row r="189">
      <c r="A189" s="41"/>
      <c r="B189" s="41"/>
      <c r="C189" s="42"/>
      <c r="D189" s="41"/>
      <c r="E189" s="44" t="str">
        <f>IFERROR(__xludf.DUMMYFUNCTION("REGEXEXTRACT(C189, """"""([^""""]+)"""""")"),"#N/A")</f>
        <v>#N/A</v>
      </c>
      <c r="F189" s="44"/>
    </row>
    <row r="190">
      <c r="A190" s="41"/>
      <c r="B190" s="41"/>
      <c r="C190" s="42"/>
      <c r="D190" s="41"/>
      <c r="E190" s="44" t="str">
        <f>IFERROR(__xludf.DUMMYFUNCTION("REGEXEXTRACT(C190, """"""([^""""]+)"""""")"),"#N/A")</f>
        <v>#N/A</v>
      </c>
      <c r="F190" s="44"/>
    </row>
    <row r="191">
      <c r="A191" s="41"/>
      <c r="B191" s="41"/>
      <c r="C191" s="42"/>
      <c r="D191" s="41"/>
      <c r="E191" s="44" t="str">
        <f>IFERROR(__xludf.DUMMYFUNCTION("REGEXEXTRACT(C191, """"""([^""""]+)"""""")"),"#N/A")</f>
        <v>#N/A</v>
      </c>
      <c r="F191" s="44"/>
    </row>
    <row r="192">
      <c r="A192" s="41"/>
      <c r="B192" s="41"/>
      <c r="C192" s="42"/>
      <c r="D192" s="41"/>
      <c r="E192" s="44" t="str">
        <f>IFERROR(__xludf.DUMMYFUNCTION("REGEXEXTRACT(C192, """"""([^""""]+)"""""")"),"#N/A")</f>
        <v>#N/A</v>
      </c>
      <c r="F192" s="44"/>
    </row>
    <row r="193">
      <c r="A193" s="41"/>
      <c r="B193" s="41"/>
      <c r="C193" s="42"/>
      <c r="D193" s="41"/>
      <c r="E193" s="44" t="str">
        <f>IFERROR(__xludf.DUMMYFUNCTION("REGEXEXTRACT(C193, """"""([^""""]+)"""""")"),"#N/A")</f>
        <v>#N/A</v>
      </c>
      <c r="F193" s="44"/>
    </row>
    <row r="194">
      <c r="A194" s="41"/>
      <c r="B194" s="41"/>
      <c r="C194" s="42"/>
      <c r="D194" s="41"/>
      <c r="E194" s="44" t="str">
        <f>IFERROR(__xludf.DUMMYFUNCTION("REGEXEXTRACT(C194, """"""([^""""]+)"""""")"),"#N/A")</f>
        <v>#N/A</v>
      </c>
      <c r="F194" s="44"/>
    </row>
    <row r="195">
      <c r="A195" s="41"/>
      <c r="B195" s="41"/>
      <c r="C195" s="42"/>
      <c r="D195" s="41"/>
      <c r="E195" s="44" t="str">
        <f>IFERROR(__xludf.DUMMYFUNCTION("REGEXEXTRACT(C195, """"""([^""""]+)"""""")"),"#N/A")</f>
        <v>#N/A</v>
      </c>
      <c r="F195" s="44"/>
    </row>
    <row r="196">
      <c r="A196" s="41"/>
      <c r="B196" s="41"/>
      <c r="C196" s="42"/>
      <c r="D196" s="41"/>
      <c r="E196" s="44" t="str">
        <f>IFERROR(__xludf.DUMMYFUNCTION("REGEXEXTRACT(C196, """"""([^""""]+)"""""")"),"#N/A")</f>
        <v>#N/A</v>
      </c>
      <c r="F196" s="44"/>
    </row>
    <row r="197">
      <c r="A197" s="41"/>
      <c r="B197" s="41"/>
      <c r="C197" s="42"/>
      <c r="D197" s="41"/>
      <c r="E197" s="44" t="str">
        <f>IFERROR(__xludf.DUMMYFUNCTION("REGEXEXTRACT(C197, """"""([^""""]+)"""""")"),"#N/A")</f>
        <v>#N/A</v>
      </c>
      <c r="F197" s="44"/>
    </row>
    <row r="198">
      <c r="A198" s="41"/>
      <c r="B198" s="41"/>
      <c r="C198" s="42"/>
      <c r="D198" s="41"/>
      <c r="E198" s="44" t="str">
        <f>IFERROR(__xludf.DUMMYFUNCTION("REGEXEXTRACT(C198, """"""([^""""]+)"""""")"),"#N/A")</f>
        <v>#N/A</v>
      </c>
      <c r="F198" s="44"/>
    </row>
    <row r="199">
      <c r="A199" s="41"/>
      <c r="B199" s="41"/>
      <c r="C199" s="42"/>
      <c r="D199" s="41"/>
      <c r="E199" s="44" t="str">
        <f>IFERROR(__xludf.DUMMYFUNCTION("REGEXEXTRACT(C199, """"""([^""""]+)"""""")"),"#N/A")</f>
        <v>#N/A</v>
      </c>
      <c r="F199" s="44"/>
    </row>
    <row r="200">
      <c r="A200" s="41"/>
      <c r="B200" s="41"/>
      <c r="C200" s="42"/>
      <c r="D200" s="41"/>
      <c r="E200" s="44" t="str">
        <f>IFERROR(__xludf.DUMMYFUNCTION("REGEXEXTRACT(C200, """"""([^""""]+)"""""")"),"#N/A")</f>
        <v>#N/A</v>
      </c>
      <c r="F200" s="44"/>
    </row>
    <row r="201">
      <c r="A201" s="41"/>
      <c r="B201" s="41"/>
      <c r="C201" s="42"/>
      <c r="D201" s="41"/>
      <c r="E201" s="44" t="str">
        <f>IFERROR(__xludf.DUMMYFUNCTION("REGEXEXTRACT(C201, """"""([^""""]+)"""""")"),"#N/A")</f>
        <v>#N/A</v>
      </c>
      <c r="F201" s="44"/>
    </row>
    <row r="202">
      <c r="A202" s="41"/>
      <c r="B202" s="41"/>
      <c r="C202" s="42"/>
      <c r="D202" s="41"/>
      <c r="E202" s="44" t="str">
        <f>IFERROR(__xludf.DUMMYFUNCTION("REGEXEXTRACT(C202, """"""([^""""]+)"""""")"),"#N/A")</f>
        <v>#N/A</v>
      </c>
      <c r="F202" s="44"/>
    </row>
    <row r="203">
      <c r="A203" s="41"/>
      <c r="B203" s="41"/>
      <c r="C203" s="42"/>
      <c r="D203" s="41"/>
      <c r="E203" s="44" t="str">
        <f>IFERROR(__xludf.DUMMYFUNCTION("REGEXEXTRACT(C203, """"""([^""""]+)"""""")"),"#N/A")</f>
        <v>#N/A</v>
      </c>
      <c r="F203" s="44"/>
    </row>
    <row r="204">
      <c r="A204" s="41"/>
      <c r="B204" s="41"/>
      <c r="C204" s="42"/>
      <c r="D204" s="41"/>
      <c r="E204" s="44" t="str">
        <f>IFERROR(__xludf.DUMMYFUNCTION("REGEXEXTRACT(C204, """"""([^""""]+)"""""")"),"#N/A")</f>
        <v>#N/A</v>
      </c>
      <c r="F204" s="44"/>
    </row>
    <row r="205">
      <c r="A205" s="41"/>
      <c r="B205" s="41"/>
      <c r="C205" s="42"/>
      <c r="D205" s="41"/>
      <c r="E205" s="44" t="str">
        <f>IFERROR(__xludf.DUMMYFUNCTION("REGEXEXTRACT(C205, """"""([^""""]+)"""""")"),"#N/A")</f>
        <v>#N/A</v>
      </c>
      <c r="F205" s="44"/>
    </row>
    <row r="206">
      <c r="A206" s="41"/>
      <c r="B206" s="41"/>
      <c r="C206" s="42"/>
      <c r="D206" s="41"/>
      <c r="E206" s="44" t="str">
        <f>IFERROR(__xludf.DUMMYFUNCTION("REGEXEXTRACT(C206, """"""([^""""]+)"""""")"),"#N/A")</f>
        <v>#N/A</v>
      </c>
      <c r="F206" s="44"/>
    </row>
    <row r="207">
      <c r="A207" s="41"/>
      <c r="B207" s="41"/>
      <c r="C207" s="42"/>
      <c r="D207" s="41"/>
      <c r="E207" s="44" t="str">
        <f>IFERROR(__xludf.DUMMYFUNCTION("REGEXEXTRACT(C207, """"""([^""""]+)"""""")"),"#N/A")</f>
        <v>#N/A</v>
      </c>
      <c r="F207" s="44"/>
    </row>
    <row r="208">
      <c r="A208" s="41"/>
      <c r="B208" s="41"/>
      <c r="C208" s="42"/>
      <c r="D208" s="41"/>
      <c r="E208" s="44" t="str">
        <f>IFERROR(__xludf.DUMMYFUNCTION("REGEXEXTRACT(C208, """"""([^""""]+)"""""")"),"#N/A")</f>
        <v>#N/A</v>
      </c>
      <c r="F208" s="44"/>
    </row>
    <row r="209">
      <c r="A209" s="41"/>
      <c r="B209" s="41"/>
      <c r="C209" s="42"/>
      <c r="D209" s="41"/>
      <c r="E209" s="44" t="str">
        <f>IFERROR(__xludf.DUMMYFUNCTION("REGEXEXTRACT(C209, """"""([^""""]+)"""""")"),"#N/A")</f>
        <v>#N/A</v>
      </c>
      <c r="F209" s="44"/>
    </row>
    <row r="210">
      <c r="A210" s="41"/>
      <c r="B210" s="41"/>
      <c r="C210" s="42"/>
      <c r="D210" s="41"/>
      <c r="E210" s="44" t="str">
        <f>IFERROR(__xludf.DUMMYFUNCTION("REGEXEXTRACT(C210, """"""([^""""]+)"""""")"),"#N/A")</f>
        <v>#N/A</v>
      </c>
      <c r="F210" s="44"/>
    </row>
    <row r="211">
      <c r="A211" s="41"/>
      <c r="B211" s="41"/>
      <c r="C211" s="42"/>
      <c r="D211" s="41"/>
      <c r="E211" s="44" t="str">
        <f>IFERROR(__xludf.DUMMYFUNCTION("REGEXEXTRACT(C211, """"""([^""""]+)"""""")"),"#N/A")</f>
        <v>#N/A</v>
      </c>
      <c r="F211" s="44"/>
    </row>
    <row r="212">
      <c r="A212" s="41"/>
      <c r="B212" s="41"/>
      <c r="C212" s="42"/>
      <c r="D212" s="41"/>
      <c r="E212" s="44" t="str">
        <f>IFERROR(__xludf.DUMMYFUNCTION("REGEXEXTRACT(C212, """"""([^""""]+)"""""")"),"#N/A")</f>
        <v>#N/A</v>
      </c>
      <c r="F212" s="44"/>
    </row>
    <row r="213">
      <c r="A213" s="41"/>
      <c r="B213" s="41"/>
      <c r="C213" s="42"/>
      <c r="D213" s="41"/>
      <c r="E213" s="44" t="str">
        <f>IFERROR(__xludf.DUMMYFUNCTION("REGEXEXTRACT(C213, """"""([^""""]+)"""""")"),"#N/A")</f>
        <v>#N/A</v>
      </c>
      <c r="F213" s="44"/>
    </row>
    <row r="214">
      <c r="A214" s="41"/>
      <c r="B214" s="41"/>
      <c r="C214" s="42"/>
      <c r="D214" s="41"/>
      <c r="E214" s="44" t="str">
        <f>IFERROR(__xludf.DUMMYFUNCTION("REGEXEXTRACT(C214, """"""([^""""]+)"""""")"),"#N/A")</f>
        <v>#N/A</v>
      </c>
      <c r="F214" s="44"/>
    </row>
    <row r="215">
      <c r="A215" s="41"/>
      <c r="B215" s="41"/>
      <c r="C215" s="42"/>
      <c r="D215" s="41"/>
      <c r="E215" s="44" t="str">
        <f>IFERROR(__xludf.DUMMYFUNCTION("REGEXEXTRACT(C215, """"""([^""""]+)"""""")"),"#N/A")</f>
        <v>#N/A</v>
      </c>
      <c r="F215" s="44"/>
    </row>
    <row r="216">
      <c r="A216" s="41"/>
      <c r="B216" s="41"/>
      <c r="C216" s="42"/>
      <c r="D216" s="41"/>
      <c r="E216" s="44" t="str">
        <f>IFERROR(__xludf.DUMMYFUNCTION("REGEXEXTRACT(C216, """"""([^""""]+)"""""")"),"#N/A")</f>
        <v>#N/A</v>
      </c>
      <c r="F216" s="44"/>
    </row>
    <row r="217">
      <c r="A217" s="41"/>
      <c r="B217" s="41"/>
      <c r="C217" s="42"/>
      <c r="D217" s="41"/>
      <c r="E217" s="44" t="str">
        <f>IFERROR(__xludf.DUMMYFUNCTION("REGEXEXTRACT(C217, """"""([^""""]+)"""""")"),"#N/A")</f>
        <v>#N/A</v>
      </c>
      <c r="F217" s="44"/>
    </row>
    <row r="218">
      <c r="A218" s="41"/>
      <c r="B218" s="41"/>
      <c r="C218" s="42"/>
      <c r="D218" s="41"/>
      <c r="E218" s="44" t="str">
        <f>IFERROR(__xludf.DUMMYFUNCTION("REGEXEXTRACT(C218, """"""([^""""]+)"""""")"),"#N/A")</f>
        <v>#N/A</v>
      </c>
      <c r="F218" s="44"/>
    </row>
    <row r="219">
      <c r="A219" s="41"/>
      <c r="B219" s="41"/>
      <c r="C219" s="42"/>
      <c r="D219" s="41"/>
      <c r="E219" s="44" t="str">
        <f>IFERROR(__xludf.DUMMYFUNCTION("REGEXEXTRACT(C219, """"""([^""""]+)"""""")"),"#N/A")</f>
        <v>#N/A</v>
      </c>
      <c r="F219" s="44"/>
    </row>
    <row r="220">
      <c r="A220" s="41"/>
      <c r="B220" s="41"/>
      <c r="C220" s="42"/>
      <c r="D220" s="41"/>
      <c r="E220" s="44" t="str">
        <f>IFERROR(__xludf.DUMMYFUNCTION("REGEXEXTRACT(C220, """"""([^""""]+)"""""")"),"#N/A")</f>
        <v>#N/A</v>
      </c>
      <c r="F220" s="44"/>
    </row>
    <row r="221">
      <c r="A221" s="41"/>
      <c r="B221" s="41"/>
      <c r="C221" s="42"/>
      <c r="D221" s="41"/>
      <c r="E221" s="44" t="str">
        <f>IFERROR(__xludf.DUMMYFUNCTION("REGEXEXTRACT(C221, """"""([^""""]+)"""""")"),"#N/A")</f>
        <v>#N/A</v>
      </c>
      <c r="F221" s="44"/>
    </row>
    <row r="222">
      <c r="A222" s="41"/>
      <c r="B222" s="41"/>
      <c r="C222" s="42"/>
      <c r="D222" s="41"/>
      <c r="E222" s="44" t="str">
        <f>IFERROR(__xludf.DUMMYFUNCTION("REGEXEXTRACT(C222, """"""([^""""]+)"""""")"),"#N/A")</f>
        <v>#N/A</v>
      </c>
      <c r="F222" s="44"/>
    </row>
    <row r="223">
      <c r="A223" s="41"/>
      <c r="B223" s="41"/>
      <c r="C223" s="42"/>
      <c r="D223" s="41"/>
      <c r="E223" s="44" t="str">
        <f>IFERROR(__xludf.DUMMYFUNCTION("REGEXEXTRACT(C223, """"""([^""""]+)"""""")"),"#N/A")</f>
        <v>#N/A</v>
      </c>
      <c r="F223" s="44"/>
    </row>
    <row r="224">
      <c r="A224" s="41"/>
      <c r="B224" s="41"/>
      <c r="C224" s="42"/>
      <c r="D224" s="41"/>
      <c r="E224" s="44" t="str">
        <f>IFERROR(__xludf.DUMMYFUNCTION("REGEXEXTRACT(C224, """"""([^""""]+)"""""")"),"#N/A")</f>
        <v>#N/A</v>
      </c>
      <c r="F224" s="44"/>
    </row>
    <row r="225">
      <c r="A225" s="41"/>
      <c r="B225" s="41"/>
      <c r="C225" s="42"/>
      <c r="D225" s="41"/>
      <c r="E225" s="44" t="str">
        <f>IFERROR(__xludf.DUMMYFUNCTION("REGEXEXTRACT(C225, """"""([^""""]+)"""""")"),"#N/A")</f>
        <v>#N/A</v>
      </c>
      <c r="F225" s="44"/>
    </row>
    <row r="226">
      <c r="A226" s="41"/>
      <c r="B226" s="41"/>
      <c r="C226" s="42"/>
      <c r="D226" s="41"/>
      <c r="E226" s="44" t="str">
        <f>IFERROR(__xludf.DUMMYFUNCTION("REGEXEXTRACT(C226, """"""([^""""]+)"""""")"),"#N/A")</f>
        <v>#N/A</v>
      </c>
      <c r="F226" s="44"/>
    </row>
    <row r="227">
      <c r="A227" s="41"/>
      <c r="B227" s="41"/>
      <c r="C227" s="42"/>
      <c r="D227" s="41"/>
      <c r="E227" s="44" t="str">
        <f>IFERROR(__xludf.DUMMYFUNCTION("REGEXEXTRACT(C227, """"""([^""""]+)"""""")"),"#N/A")</f>
        <v>#N/A</v>
      </c>
      <c r="F227" s="44"/>
    </row>
    <row r="228">
      <c r="A228" s="41"/>
      <c r="B228" s="41"/>
      <c r="C228" s="42"/>
      <c r="D228" s="41"/>
      <c r="E228" s="44" t="str">
        <f>IFERROR(__xludf.DUMMYFUNCTION("REGEXEXTRACT(C228, """"""([^""""]+)"""""")"),"#N/A")</f>
        <v>#N/A</v>
      </c>
      <c r="F228" s="44"/>
    </row>
    <row r="229">
      <c r="A229" s="41"/>
      <c r="B229" s="41"/>
      <c r="C229" s="42"/>
      <c r="D229" s="41"/>
      <c r="E229" s="44" t="str">
        <f>IFERROR(__xludf.DUMMYFUNCTION("REGEXEXTRACT(C229, """"""([^""""]+)"""""")"),"#N/A")</f>
        <v>#N/A</v>
      </c>
      <c r="F229" s="44"/>
    </row>
    <row r="230">
      <c r="A230" s="41"/>
      <c r="B230" s="41"/>
      <c r="C230" s="42"/>
      <c r="D230" s="41"/>
      <c r="E230" s="44" t="str">
        <f>IFERROR(__xludf.DUMMYFUNCTION("REGEXEXTRACT(C230, """"""([^""""]+)"""""")"),"#N/A")</f>
        <v>#N/A</v>
      </c>
      <c r="F230" s="44"/>
    </row>
    <row r="231">
      <c r="A231" s="41"/>
      <c r="B231" s="41"/>
      <c r="C231" s="42"/>
      <c r="D231" s="41"/>
      <c r="E231" s="44" t="str">
        <f>IFERROR(__xludf.DUMMYFUNCTION("REGEXEXTRACT(C231, """"""([^""""]+)"""""")"),"#N/A")</f>
        <v>#N/A</v>
      </c>
      <c r="F231" s="44"/>
    </row>
    <row r="232">
      <c r="A232" s="41"/>
      <c r="B232" s="41"/>
      <c r="C232" s="42"/>
      <c r="D232" s="41"/>
      <c r="E232" s="44" t="str">
        <f>IFERROR(__xludf.DUMMYFUNCTION("REGEXEXTRACT(C232, """"""([^""""]+)"""""")"),"#N/A")</f>
        <v>#N/A</v>
      </c>
      <c r="F232" s="44"/>
    </row>
    <row r="233">
      <c r="A233" s="41"/>
      <c r="B233" s="41"/>
      <c r="C233" s="42"/>
      <c r="D233" s="41"/>
      <c r="E233" s="44" t="str">
        <f>IFERROR(__xludf.DUMMYFUNCTION("REGEXEXTRACT(C233, """"""([^""""]+)"""""")"),"#N/A")</f>
        <v>#N/A</v>
      </c>
      <c r="F233" s="44"/>
    </row>
    <row r="234">
      <c r="A234" s="41"/>
      <c r="B234" s="41"/>
      <c r="C234" s="42"/>
      <c r="D234" s="41"/>
      <c r="E234" s="44" t="str">
        <f>IFERROR(__xludf.DUMMYFUNCTION("REGEXEXTRACT(C234, """"""([^""""]+)"""""")"),"#N/A")</f>
        <v>#N/A</v>
      </c>
      <c r="F234" s="44"/>
    </row>
    <row r="235">
      <c r="A235" s="41"/>
      <c r="B235" s="41"/>
      <c r="C235" s="42"/>
      <c r="D235" s="41"/>
      <c r="E235" s="44" t="str">
        <f>IFERROR(__xludf.DUMMYFUNCTION("REGEXEXTRACT(C235, """"""([^""""]+)"""""")"),"#N/A")</f>
        <v>#N/A</v>
      </c>
      <c r="F235" s="44"/>
    </row>
    <row r="236">
      <c r="A236" s="41"/>
      <c r="B236" s="41"/>
      <c r="C236" s="42"/>
      <c r="D236" s="41"/>
      <c r="E236" s="44" t="str">
        <f>IFERROR(__xludf.DUMMYFUNCTION("REGEXEXTRACT(C236, """"""([^""""]+)"""""")"),"#N/A")</f>
        <v>#N/A</v>
      </c>
      <c r="F236" s="44"/>
    </row>
    <row r="237">
      <c r="A237" s="41"/>
      <c r="B237" s="41"/>
      <c r="C237" s="42"/>
      <c r="D237" s="41"/>
      <c r="E237" s="44" t="str">
        <f>IFERROR(__xludf.DUMMYFUNCTION("REGEXEXTRACT(C237, """"""([^""""]+)"""""")"),"#N/A")</f>
        <v>#N/A</v>
      </c>
      <c r="F237" s="44"/>
    </row>
    <row r="238">
      <c r="A238" s="41"/>
      <c r="B238" s="41"/>
      <c r="C238" s="42"/>
      <c r="D238" s="41"/>
      <c r="E238" s="44" t="str">
        <f>IFERROR(__xludf.DUMMYFUNCTION("REGEXEXTRACT(C238, """"""([^""""]+)"""""")"),"#N/A")</f>
        <v>#N/A</v>
      </c>
      <c r="F238" s="44"/>
    </row>
    <row r="239">
      <c r="A239" s="41"/>
      <c r="B239" s="41"/>
      <c r="C239" s="42"/>
      <c r="D239" s="41"/>
      <c r="E239" s="44" t="str">
        <f>IFERROR(__xludf.DUMMYFUNCTION("REGEXEXTRACT(C239, """"""([^""""]+)"""""")"),"#N/A")</f>
        <v>#N/A</v>
      </c>
      <c r="F239" s="44"/>
    </row>
    <row r="240">
      <c r="A240" s="41"/>
      <c r="B240" s="41"/>
      <c r="C240" s="42"/>
      <c r="D240" s="41"/>
      <c r="E240" s="44" t="str">
        <f>IFERROR(__xludf.DUMMYFUNCTION("REGEXEXTRACT(C240, """"""([^""""]+)"""""")"),"#N/A")</f>
        <v>#N/A</v>
      </c>
      <c r="F240" s="44"/>
    </row>
    <row r="241">
      <c r="A241" s="41"/>
      <c r="B241" s="41"/>
      <c r="C241" s="42"/>
      <c r="D241" s="41"/>
      <c r="E241" s="44" t="str">
        <f>IFERROR(__xludf.DUMMYFUNCTION("REGEXEXTRACT(C241, """"""([^""""]+)"""""")"),"#N/A")</f>
        <v>#N/A</v>
      </c>
      <c r="F241" s="44"/>
    </row>
    <row r="242">
      <c r="A242" s="41"/>
      <c r="B242" s="41"/>
      <c r="C242" s="42"/>
      <c r="D242" s="41"/>
      <c r="E242" s="44" t="str">
        <f>IFERROR(__xludf.DUMMYFUNCTION("REGEXEXTRACT(C242, """"""([^""""]+)"""""")"),"#N/A")</f>
        <v>#N/A</v>
      </c>
      <c r="F242" s="44"/>
    </row>
    <row r="243">
      <c r="A243" s="41"/>
      <c r="B243" s="41"/>
      <c r="C243" s="42"/>
      <c r="D243" s="41"/>
      <c r="E243" s="44" t="str">
        <f>IFERROR(__xludf.DUMMYFUNCTION("REGEXEXTRACT(C243, """"""([^""""]+)"""""")"),"#N/A")</f>
        <v>#N/A</v>
      </c>
      <c r="F243" s="44"/>
    </row>
    <row r="244">
      <c r="A244" s="41"/>
      <c r="B244" s="41"/>
      <c r="C244" s="42"/>
      <c r="D244" s="41"/>
      <c r="E244" s="44" t="str">
        <f>IFERROR(__xludf.DUMMYFUNCTION("REGEXEXTRACT(C244, """"""([^""""]+)"""""")"),"#N/A")</f>
        <v>#N/A</v>
      </c>
      <c r="F244" s="44"/>
    </row>
    <row r="245">
      <c r="A245" s="41"/>
      <c r="B245" s="41"/>
      <c r="C245" s="42"/>
      <c r="D245" s="41"/>
      <c r="E245" s="44" t="str">
        <f>IFERROR(__xludf.DUMMYFUNCTION("REGEXEXTRACT(C245, """"""([^""""]+)"""""")"),"#N/A")</f>
        <v>#N/A</v>
      </c>
      <c r="F245" s="44"/>
    </row>
    <row r="246">
      <c r="A246" s="41"/>
      <c r="B246" s="41"/>
      <c r="C246" s="42"/>
      <c r="D246" s="41"/>
      <c r="E246" s="44" t="str">
        <f>IFERROR(__xludf.DUMMYFUNCTION("REGEXEXTRACT(C246, """"""([^""""]+)"""""")"),"#N/A")</f>
        <v>#N/A</v>
      </c>
      <c r="F246" s="44"/>
    </row>
    <row r="247">
      <c r="A247" s="41"/>
      <c r="B247" s="41"/>
      <c r="C247" s="42"/>
      <c r="D247" s="41"/>
      <c r="E247" s="44" t="str">
        <f>IFERROR(__xludf.DUMMYFUNCTION("REGEXEXTRACT(C247, """"""([^""""]+)"""""")"),"#N/A")</f>
        <v>#N/A</v>
      </c>
      <c r="F247" s="44"/>
    </row>
    <row r="248">
      <c r="A248" s="41"/>
      <c r="B248" s="41"/>
      <c r="C248" s="42"/>
      <c r="D248" s="41"/>
      <c r="E248" s="44" t="str">
        <f>IFERROR(__xludf.DUMMYFUNCTION("REGEXEXTRACT(C248, """"""([^""""]+)"""""")"),"#N/A")</f>
        <v>#N/A</v>
      </c>
      <c r="F248" s="44"/>
    </row>
    <row r="249">
      <c r="A249" s="41"/>
      <c r="B249" s="41"/>
      <c r="C249" s="42"/>
      <c r="D249" s="41"/>
      <c r="E249" s="44" t="str">
        <f>IFERROR(__xludf.DUMMYFUNCTION("REGEXEXTRACT(C249, """"""([^""""]+)"""""")"),"#N/A")</f>
        <v>#N/A</v>
      </c>
      <c r="F249" s="44"/>
    </row>
    <row r="250">
      <c r="A250" s="41"/>
      <c r="B250" s="41"/>
      <c r="C250" s="42"/>
      <c r="D250" s="41"/>
      <c r="E250" s="44" t="str">
        <f>IFERROR(__xludf.DUMMYFUNCTION("REGEXEXTRACT(C250, """"""([^""""]+)"""""")"),"#N/A")</f>
        <v>#N/A</v>
      </c>
      <c r="F250" s="44"/>
    </row>
    <row r="251">
      <c r="A251" s="41"/>
      <c r="B251" s="41"/>
      <c r="C251" s="42"/>
      <c r="D251" s="41"/>
      <c r="E251" s="44" t="str">
        <f>IFERROR(__xludf.DUMMYFUNCTION("REGEXEXTRACT(C251, """"""([^""""]+)"""""")"),"#N/A")</f>
        <v>#N/A</v>
      </c>
      <c r="F251" s="44"/>
    </row>
    <row r="252">
      <c r="A252" s="41"/>
      <c r="B252" s="41"/>
      <c r="C252" s="42"/>
      <c r="D252" s="41"/>
      <c r="E252" s="44" t="str">
        <f>IFERROR(__xludf.DUMMYFUNCTION("REGEXEXTRACT(C252, """"""([^""""]+)"""""")"),"#N/A")</f>
        <v>#N/A</v>
      </c>
      <c r="F252" s="44"/>
    </row>
    <row r="253">
      <c r="A253" s="41"/>
      <c r="B253" s="41"/>
      <c r="C253" s="42"/>
      <c r="D253" s="41"/>
      <c r="E253" s="44" t="str">
        <f>IFERROR(__xludf.DUMMYFUNCTION("REGEXEXTRACT(C253, """"""([^""""]+)"""""")"),"#N/A")</f>
        <v>#N/A</v>
      </c>
      <c r="F253" s="44"/>
    </row>
    <row r="254">
      <c r="A254" s="41"/>
      <c r="B254" s="41"/>
      <c r="C254" s="42"/>
      <c r="D254" s="41"/>
      <c r="E254" s="44" t="str">
        <f>IFERROR(__xludf.DUMMYFUNCTION("REGEXEXTRACT(C254, """"""([^""""]+)"""""")"),"#N/A")</f>
        <v>#N/A</v>
      </c>
      <c r="F254" s="44"/>
    </row>
    <row r="255">
      <c r="A255" s="41"/>
      <c r="B255" s="41"/>
      <c r="C255" s="42"/>
      <c r="D255" s="41"/>
      <c r="E255" s="44" t="str">
        <f>IFERROR(__xludf.DUMMYFUNCTION("REGEXEXTRACT(C255, """"""([^""""]+)"""""")"),"#N/A")</f>
        <v>#N/A</v>
      </c>
      <c r="F255" s="44"/>
    </row>
    <row r="256">
      <c r="A256" s="41"/>
      <c r="B256" s="41"/>
      <c r="C256" s="42"/>
      <c r="D256" s="41"/>
      <c r="E256" s="44" t="str">
        <f>IFERROR(__xludf.DUMMYFUNCTION("REGEXEXTRACT(C256, """"""([^""""]+)"""""")"),"#N/A")</f>
        <v>#N/A</v>
      </c>
      <c r="F256" s="44"/>
    </row>
    <row r="257">
      <c r="A257" s="41"/>
      <c r="B257" s="41"/>
      <c r="C257" s="42"/>
      <c r="D257" s="41"/>
      <c r="E257" s="44" t="str">
        <f>IFERROR(__xludf.DUMMYFUNCTION("REGEXEXTRACT(C257, """"""([^""""]+)"""""")"),"#N/A")</f>
        <v>#N/A</v>
      </c>
      <c r="F257" s="44"/>
    </row>
    <row r="258">
      <c r="A258" s="41"/>
      <c r="B258" s="41"/>
      <c r="C258" s="42"/>
      <c r="D258" s="41"/>
      <c r="E258" s="44" t="str">
        <f>IFERROR(__xludf.DUMMYFUNCTION("REGEXEXTRACT(C258, """"""([^""""]+)"""""")"),"#N/A")</f>
        <v>#N/A</v>
      </c>
      <c r="F258" s="44"/>
    </row>
    <row r="259">
      <c r="A259" s="41"/>
      <c r="B259" s="41"/>
      <c r="C259" s="42"/>
      <c r="D259" s="41"/>
      <c r="E259" s="44" t="str">
        <f>IFERROR(__xludf.DUMMYFUNCTION("REGEXEXTRACT(C259, """"""([^""""]+)"""""")"),"#N/A")</f>
        <v>#N/A</v>
      </c>
      <c r="F259" s="44"/>
    </row>
    <row r="260">
      <c r="A260" s="41"/>
      <c r="B260" s="41"/>
      <c r="C260" s="42"/>
      <c r="D260" s="41"/>
      <c r="E260" s="44" t="str">
        <f>IFERROR(__xludf.DUMMYFUNCTION("REGEXEXTRACT(C260, """"""([^""""]+)"""""")"),"#N/A")</f>
        <v>#N/A</v>
      </c>
      <c r="F260" s="44"/>
    </row>
    <row r="261">
      <c r="A261" s="41"/>
      <c r="B261" s="41"/>
      <c r="C261" s="42"/>
      <c r="D261" s="41"/>
      <c r="E261" s="44" t="str">
        <f>IFERROR(__xludf.DUMMYFUNCTION("REGEXEXTRACT(C261, """"""([^""""]+)"""""")"),"#N/A")</f>
        <v>#N/A</v>
      </c>
      <c r="F261" s="44"/>
    </row>
    <row r="262">
      <c r="A262" s="41"/>
      <c r="B262" s="41"/>
      <c r="C262" s="42"/>
      <c r="D262" s="41"/>
      <c r="E262" s="44" t="str">
        <f>IFERROR(__xludf.DUMMYFUNCTION("REGEXEXTRACT(C262, """"""([^""""]+)"""""")"),"#N/A")</f>
        <v>#N/A</v>
      </c>
      <c r="F262" s="44"/>
    </row>
    <row r="263">
      <c r="A263" s="41"/>
      <c r="B263" s="41"/>
      <c r="C263" s="42"/>
      <c r="D263" s="41"/>
      <c r="E263" s="44" t="str">
        <f>IFERROR(__xludf.DUMMYFUNCTION("REGEXEXTRACT(C263, """"""([^""""]+)"""""")"),"#N/A")</f>
        <v>#N/A</v>
      </c>
      <c r="F263" s="44"/>
    </row>
    <row r="264">
      <c r="A264" s="41"/>
      <c r="B264" s="41"/>
      <c r="C264" s="42"/>
      <c r="D264" s="41"/>
      <c r="E264" s="44" t="str">
        <f>IFERROR(__xludf.DUMMYFUNCTION("REGEXEXTRACT(C264, """"""([^""""]+)"""""")"),"#N/A")</f>
        <v>#N/A</v>
      </c>
      <c r="F264" s="44"/>
    </row>
    <row r="265">
      <c r="A265" s="41"/>
      <c r="B265" s="41"/>
      <c r="C265" s="42"/>
      <c r="D265" s="41"/>
      <c r="E265" s="44" t="str">
        <f>IFERROR(__xludf.DUMMYFUNCTION("REGEXEXTRACT(C265, """"""([^""""]+)"""""")"),"#N/A")</f>
        <v>#N/A</v>
      </c>
      <c r="F265" s="44"/>
    </row>
    <row r="266">
      <c r="A266" s="41"/>
      <c r="B266" s="41"/>
      <c r="C266" s="42"/>
      <c r="D266" s="41"/>
      <c r="E266" s="44" t="str">
        <f>IFERROR(__xludf.DUMMYFUNCTION("REGEXEXTRACT(C266, """"""([^""""]+)"""""")"),"#N/A")</f>
        <v>#N/A</v>
      </c>
      <c r="F266" s="44"/>
    </row>
    <row r="267">
      <c r="A267" s="41"/>
      <c r="B267" s="41"/>
      <c r="C267" s="42"/>
      <c r="D267" s="41"/>
      <c r="E267" s="44" t="str">
        <f>IFERROR(__xludf.DUMMYFUNCTION("REGEXEXTRACT(C267, """"""([^""""]+)"""""")"),"#N/A")</f>
        <v>#N/A</v>
      </c>
      <c r="F267" s="44"/>
    </row>
    <row r="268">
      <c r="A268" s="41"/>
      <c r="B268" s="41"/>
      <c r="C268" s="42"/>
      <c r="D268" s="41"/>
      <c r="E268" s="44" t="str">
        <f>IFERROR(__xludf.DUMMYFUNCTION("REGEXEXTRACT(C268, """"""([^""""]+)"""""")"),"#N/A")</f>
        <v>#N/A</v>
      </c>
      <c r="F268" s="44"/>
    </row>
    <row r="269">
      <c r="A269" s="41"/>
      <c r="B269" s="41"/>
      <c r="C269" s="42"/>
      <c r="D269" s="41"/>
      <c r="E269" s="44" t="str">
        <f>IFERROR(__xludf.DUMMYFUNCTION("REGEXEXTRACT(C269, """"""([^""""]+)"""""")"),"#N/A")</f>
        <v>#N/A</v>
      </c>
      <c r="F269" s="44"/>
    </row>
    <row r="270">
      <c r="A270" s="41"/>
      <c r="B270" s="41"/>
      <c r="C270" s="42"/>
      <c r="D270" s="41"/>
      <c r="E270" s="44" t="str">
        <f>IFERROR(__xludf.DUMMYFUNCTION("REGEXEXTRACT(C270, """"""([^""""]+)"""""")"),"#N/A")</f>
        <v>#N/A</v>
      </c>
      <c r="F270" s="44"/>
    </row>
    <row r="271">
      <c r="A271" s="41"/>
      <c r="B271" s="41"/>
      <c r="C271" s="42"/>
      <c r="D271" s="41"/>
      <c r="E271" s="44" t="str">
        <f>IFERROR(__xludf.DUMMYFUNCTION("REGEXEXTRACT(C271, """"""([^""""]+)"""""")"),"#N/A")</f>
        <v>#N/A</v>
      </c>
      <c r="F271" s="44"/>
    </row>
    <row r="272">
      <c r="A272" s="41"/>
      <c r="B272" s="41"/>
      <c r="C272" s="42"/>
      <c r="D272" s="41"/>
      <c r="E272" s="44" t="str">
        <f>IFERROR(__xludf.DUMMYFUNCTION("REGEXEXTRACT(C272, """"""([^""""]+)"""""")"),"#N/A")</f>
        <v>#N/A</v>
      </c>
      <c r="F272" s="44"/>
    </row>
    <row r="273">
      <c r="A273" s="41"/>
      <c r="B273" s="41"/>
      <c r="C273" s="42"/>
      <c r="D273" s="41"/>
      <c r="E273" s="44" t="str">
        <f>IFERROR(__xludf.DUMMYFUNCTION("REGEXEXTRACT(C273, """"""([^""""]+)"""""")"),"#N/A")</f>
        <v>#N/A</v>
      </c>
      <c r="F273" s="44"/>
    </row>
    <row r="274">
      <c r="A274" s="41"/>
      <c r="B274" s="41"/>
      <c r="C274" s="42"/>
      <c r="D274" s="41"/>
      <c r="E274" s="44" t="str">
        <f>IFERROR(__xludf.DUMMYFUNCTION("REGEXEXTRACT(C274, """"""([^""""]+)"""""")"),"#N/A")</f>
        <v>#N/A</v>
      </c>
      <c r="F274" s="44"/>
    </row>
    <row r="275">
      <c r="A275" s="41"/>
      <c r="B275" s="41"/>
      <c r="C275" s="42"/>
      <c r="D275" s="41"/>
      <c r="E275" s="44" t="str">
        <f>IFERROR(__xludf.DUMMYFUNCTION("REGEXEXTRACT(C275, """"""([^""""]+)"""""")"),"#N/A")</f>
        <v>#N/A</v>
      </c>
      <c r="F275" s="44"/>
    </row>
    <row r="276">
      <c r="A276" s="41"/>
      <c r="B276" s="41"/>
      <c r="C276" s="42"/>
      <c r="D276" s="41"/>
      <c r="E276" s="44" t="str">
        <f>IFERROR(__xludf.DUMMYFUNCTION("REGEXEXTRACT(C276, """"""([^""""]+)"""""")"),"#N/A")</f>
        <v>#N/A</v>
      </c>
      <c r="F276" s="44"/>
    </row>
    <row r="277">
      <c r="A277" s="41"/>
      <c r="B277" s="41"/>
      <c r="C277" s="42"/>
      <c r="D277" s="41"/>
      <c r="E277" s="44" t="str">
        <f>IFERROR(__xludf.DUMMYFUNCTION("REGEXEXTRACT(C277, """"""([^""""]+)"""""")"),"#N/A")</f>
        <v>#N/A</v>
      </c>
      <c r="F277" s="44"/>
    </row>
    <row r="278">
      <c r="A278" s="41"/>
      <c r="B278" s="41"/>
      <c r="C278" s="42"/>
      <c r="D278" s="41"/>
      <c r="E278" s="44" t="str">
        <f>IFERROR(__xludf.DUMMYFUNCTION("REGEXEXTRACT(C278, """"""([^""""]+)"""""")"),"#N/A")</f>
        <v>#N/A</v>
      </c>
      <c r="F278" s="44"/>
    </row>
    <row r="279">
      <c r="A279" s="41"/>
      <c r="B279" s="41"/>
      <c r="C279" s="42"/>
      <c r="D279" s="41"/>
      <c r="E279" s="44" t="str">
        <f>IFERROR(__xludf.DUMMYFUNCTION("REGEXEXTRACT(C279, """"""([^""""]+)"""""")"),"#N/A")</f>
        <v>#N/A</v>
      </c>
      <c r="F279" s="44"/>
    </row>
    <row r="280">
      <c r="A280" s="41"/>
      <c r="B280" s="41"/>
      <c r="C280" s="42"/>
      <c r="D280" s="41"/>
      <c r="E280" s="44" t="str">
        <f>IFERROR(__xludf.DUMMYFUNCTION("REGEXEXTRACT(C280, """"""([^""""]+)"""""")"),"#N/A")</f>
        <v>#N/A</v>
      </c>
      <c r="F280" s="44"/>
    </row>
    <row r="281">
      <c r="A281" s="41"/>
      <c r="B281" s="41"/>
      <c r="C281" s="42"/>
      <c r="D281" s="41"/>
      <c r="E281" s="44" t="str">
        <f>IFERROR(__xludf.DUMMYFUNCTION("REGEXEXTRACT(C281, """"""([^""""]+)"""""")"),"#N/A")</f>
        <v>#N/A</v>
      </c>
      <c r="F281" s="44"/>
    </row>
    <row r="282">
      <c r="A282" s="41"/>
      <c r="B282" s="41"/>
      <c r="C282" s="42"/>
      <c r="D282" s="41"/>
      <c r="E282" s="44" t="str">
        <f>IFERROR(__xludf.DUMMYFUNCTION("REGEXEXTRACT(C282, """"""([^""""]+)"""""")"),"#N/A")</f>
        <v>#N/A</v>
      </c>
      <c r="F282" s="44"/>
    </row>
    <row r="283">
      <c r="A283" s="41"/>
      <c r="B283" s="41"/>
      <c r="C283" s="42"/>
      <c r="D283" s="41"/>
      <c r="E283" s="44" t="str">
        <f>IFERROR(__xludf.DUMMYFUNCTION("REGEXEXTRACT(C283, """"""([^""""]+)"""""")"),"#N/A")</f>
        <v>#N/A</v>
      </c>
      <c r="F283" s="44"/>
    </row>
    <row r="284">
      <c r="A284" s="41"/>
      <c r="B284" s="41"/>
      <c r="C284" s="42"/>
      <c r="D284" s="41"/>
      <c r="E284" s="44" t="str">
        <f>IFERROR(__xludf.DUMMYFUNCTION("REGEXEXTRACT(C284, """"""([^""""]+)"""""")"),"#N/A")</f>
        <v>#N/A</v>
      </c>
      <c r="F284" s="44"/>
    </row>
    <row r="285">
      <c r="A285" s="41"/>
      <c r="B285" s="41"/>
      <c r="C285" s="42"/>
      <c r="D285" s="41"/>
      <c r="E285" s="44" t="str">
        <f>IFERROR(__xludf.DUMMYFUNCTION("REGEXEXTRACT(C285, """"""([^""""]+)"""""")"),"#N/A")</f>
        <v>#N/A</v>
      </c>
      <c r="F285" s="44"/>
    </row>
    <row r="286">
      <c r="A286" s="41"/>
      <c r="B286" s="41"/>
      <c r="C286" s="42"/>
      <c r="D286" s="41"/>
      <c r="E286" s="44" t="str">
        <f>IFERROR(__xludf.DUMMYFUNCTION("REGEXEXTRACT(C286, """"""([^""""]+)"""""")"),"#N/A")</f>
        <v>#N/A</v>
      </c>
      <c r="F286" s="44"/>
    </row>
    <row r="287">
      <c r="A287" s="41"/>
      <c r="B287" s="41"/>
      <c r="C287" s="42"/>
      <c r="D287" s="41"/>
      <c r="E287" s="44" t="str">
        <f>IFERROR(__xludf.DUMMYFUNCTION("REGEXEXTRACT(C287, """"""([^""""]+)"""""")"),"#N/A")</f>
        <v>#N/A</v>
      </c>
      <c r="F287" s="44"/>
    </row>
    <row r="288">
      <c r="A288" s="41"/>
      <c r="B288" s="41"/>
      <c r="C288" s="42"/>
      <c r="D288" s="41"/>
      <c r="E288" s="44" t="str">
        <f>IFERROR(__xludf.DUMMYFUNCTION("REGEXEXTRACT(C288, """"""([^""""]+)"""""")"),"#N/A")</f>
        <v>#N/A</v>
      </c>
      <c r="F288" s="44"/>
    </row>
    <row r="289">
      <c r="A289" s="41"/>
      <c r="B289" s="41"/>
      <c r="C289" s="42"/>
      <c r="D289" s="41"/>
      <c r="E289" s="44" t="str">
        <f>IFERROR(__xludf.DUMMYFUNCTION("REGEXEXTRACT(C289, """"""([^""""]+)"""""")"),"#N/A")</f>
        <v>#N/A</v>
      </c>
      <c r="F289" s="44"/>
    </row>
    <row r="290">
      <c r="A290" s="41"/>
      <c r="B290" s="41"/>
      <c r="C290" s="42"/>
      <c r="D290" s="41"/>
      <c r="E290" s="44" t="str">
        <f>IFERROR(__xludf.DUMMYFUNCTION("REGEXEXTRACT(C290, """"""([^""""]+)"""""")"),"#N/A")</f>
        <v>#N/A</v>
      </c>
      <c r="F290" s="44"/>
    </row>
    <row r="291">
      <c r="A291" s="41"/>
      <c r="B291" s="41"/>
      <c r="C291" s="42"/>
      <c r="D291" s="41"/>
      <c r="E291" s="44" t="str">
        <f>IFERROR(__xludf.DUMMYFUNCTION("REGEXEXTRACT(C291, """"""([^""""]+)"""""")"),"#N/A")</f>
        <v>#N/A</v>
      </c>
      <c r="F291" s="44"/>
    </row>
    <row r="292">
      <c r="A292" s="41"/>
      <c r="B292" s="41"/>
      <c r="C292" s="42"/>
      <c r="D292" s="41"/>
      <c r="E292" s="44" t="str">
        <f>IFERROR(__xludf.DUMMYFUNCTION("REGEXEXTRACT(C292, """"""([^""""]+)"""""")"),"#N/A")</f>
        <v>#N/A</v>
      </c>
      <c r="F292" s="44"/>
    </row>
    <row r="293">
      <c r="A293" s="41"/>
      <c r="B293" s="41"/>
      <c r="C293" s="42"/>
      <c r="D293" s="41"/>
      <c r="E293" s="44" t="str">
        <f>IFERROR(__xludf.DUMMYFUNCTION("REGEXEXTRACT(C293, """"""([^""""]+)"""""")"),"#N/A")</f>
        <v>#N/A</v>
      </c>
      <c r="F293" s="44"/>
    </row>
    <row r="294">
      <c r="A294" s="41"/>
      <c r="B294" s="41"/>
      <c r="C294" s="42"/>
      <c r="D294" s="41"/>
      <c r="E294" s="44" t="str">
        <f>IFERROR(__xludf.DUMMYFUNCTION("REGEXEXTRACT(C294, """"""([^""""]+)"""""")"),"#N/A")</f>
        <v>#N/A</v>
      </c>
      <c r="F294" s="44"/>
    </row>
    <row r="295">
      <c r="A295" s="41"/>
      <c r="B295" s="41"/>
      <c r="C295" s="42"/>
      <c r="D295" s="41"/>
      <c r="E295" s="44" t="str">
        <f>IFERROR(__xludf.DUMMYFUNCTION("REGEXEXTRACT(C295, """"""([^""""]+)"""""")"),"#N/A")</f>
        <v>#N/A</v>
      </c>
      <c r="F295" s="44"/>
    </row>
    <row r="296">
      <c r="A296" s="41"/>
      <c r="B296" s="41"/>
      <c r="C296" s="42"/>
      <c r="D296" s="41"/>
      <c r="E296" s="44" t="str">
        <f>IFERROR(__xludf.DUMMYFUNCTION("REGEXEXTRACT(C296, """"""([^""""]+)"""""")"),"#N/A")</f>
        <v>#N/A</v>
      </c>
      <c r="F296" s="44"/>
    </row>
    <row r="297">
      <c r="A297" s="41"/>
      <c r="B297" s="41"/>
      <c r="C297" s="42"/>
      <c r="D297" s="41"/>
      <c r="E297" s="44" t="str">
        <f>IFERROR(__xludf.DUMMYFUNCTION("REGEXEXTRACT(C297, """"""([^""""]+)"""""")"),"#N/A")</f>
        <v>#N/A</v>
      </c>
      <c r="F297" s="44"/>
    </row>
    <row r="298">
      <c r="A298" s="41"/>
      <c r="B298" s="41"/>
      <c r="C298" s="42"/>
      <c r="D298" s="41"/>
      <c r="E298" s="44" t="str">
        <f>IFERROR(__xludf.DUMMYFUNCTION("REGEXEXTRACT(C298, """"""([^""""]+)"""""")"),"#N/A")</f>
        <v>#N/A</v>
      </c>
      <c r="F298" s="44"/>
    </row>
    <row r="299">
      <c r="A299" s="41"/>
      <c r="B299" s="41"/>
      <c r="C299" s="42"/>
      <c r="D299" s="41"/>
      <c r="E299" s="44" t="str">
        <f>IFERROR(__xludf.DUMMYFUNCTION("REGEXEXTRACT(C299, """"""([^""""]+)"""""")"),"#N/A")</f>
        <v>#N/A</v>
      </c>
      <c r="F299" s="44"/>
    </row>
    <row r="300">
      <c r="A300" s="41"/>
      <c r="B300" s="41"/>
      <c r="C300" s="42"/>
      <c r="D300" s="41"/>
      <c r="E300" s="44" t="str">
        <f>IFERROR(__xludf.DUMMYFUNCTION("REGEXEXTRACT(C300, """"""([^""""]+)"""""")"),"#N/A")</f>
        <v>#N/A</v>
      </c>
      <c r="F300" s="44"/>
    </row>
    <row r="301">
      <c r="A301" s="41"/>
      <c r="B301" s="41"/>
      <c r="C301" s="42"/>
      <c r="D301" s="41"/>
      <c r="E301" s="44" t="str">
        <f>IFERROR(__xludf.DUMMYFUNCTION("REGEXEXTRACT(C301, """"""([^""""]+)"""""")"),"#N/A")</f>
        <v>#N/A</v>
      </c>
      <c r="F301" s="44"/>
    </row>
    <row r="302">
      <c r="A302" s="41"/>
      <c r="B302" s="41"/>
      <c r="C302" s="42"/>
      <c r="D302" s="41"/>
      <c r="E302" s="44" t="str">
        <f>IFERROR(__xludf.DUMMYFUNCTION("REGEXEXTRACT(C302, """"""([^""""]+)"""""")"),"#N/A")</f>
        <v>#N/A</v>
      </c>
      <c r="F302" s="44"/>
    </row>
    <row r="303">
      <c r="A303" s="41"/>
      <c r="B303" s="41"/>
      <c r="C303" s="42"/>
      <c r="D303" s="41"/>
      <c r="E303" s="44" t="str">
        <f>IFERROR(__xludf.DUMMYFUNCTION("REGEXEXTRACT(C303, """"""([^""""]+)"""""")"),"#N/A")</f>
        <v>#N/A</v>
      </c>
      <c r="F303" s="44"/>
    </row>
    <row r="304">
      <c r="A304" s="41"/>
      <c r="B304" s="41"/>
      <c r="C304" s="42"/>
      <c r="D304" s="41"/>
      <c r="E304" s="44" t="str">
        <f>IFERROR(__xludf.DUMMYFUNCTION("REGEXEXTRACT(C304, """"""([^""""]+)"""""")"),"#N/A")</f>
        <v>#N/A</v>
      </c>
      <c r="F304" s="44"/>
    </row>
    <row r="305">
      <c r="A305" s="41"/>
      <c r="B305" s="41"/>
      <c r="C305" s="42"/>
      <c r="D305" s="41"/>
      <c r="E305" s="44" t="str">
        <f>IFERROR(__xludf.DUMMYFUNCTION("REGEXEXTRACT(C305, """"""([^""""]+)"""""")"),"#N/A")</f>
        <v>#N/A</v>
      </c>
      <c r="F305" s="44"/>
    </row>
    <row r="306">
      <c r="A306" s="41"/>
      <c r="B306" s="41"/>
      <c r="C306" s="42"/>
      <c r="D306" s="41"/>
      <c r="E306" s="44" t="str">
        <f>IFERROR(__xludf.DUMMYFUNCTION("REGEXEXTRACT(C306, """"""([^""""]+)"""""")"),"#N/A")</f>
        <v>#N/A</v>
      </c>
      <c r="F306" s="44"/>
    </row>
    <row r="307">
      <c r="A307" s="41"/>
      <c r="B307" s="41"/>
      <c r="C307" s="42"/>
      <c r="D307" s="41"/>
      <c r="E307" s="44" t="str">
        <f>IFERROR(__xludf.DUMMYFUNCTION("REGEXEXTRACT(C307, """"""([^""""]+)"""""")"),"#N/A")</f>
        <v>#N/A</v>
      </c>
      <c r="F307" s="44"/>
    </row>
    <row r="308">
      <c r="A308" s="41"/>
      <c r="B308" s="41"/>
      <c r="C308" s="42"/>
      <c r="D308" s="41"/>
      <c r="E308" s="44" t="str">
        <f>IFERROR(__xludf.DUMMYFUNCTION("REGEXEXTRACT(C308, """"""([^""""]+)"""""")"),"#N/A")</f>
        <v>#N/A</v>
      </c>
      <c r="F308" s="44"/>
    </row>
    <row r="309">
      <c r="A309" s="41"/>
      <c r="B309" s="41"/>
      <c r="C309" s="42"/>
      <c r="D309" s="41"/>
      <c r="E309" s="44" t="str">
        <f>IFERROR(__xludf.DUMMYFUNCTION("REGEXEXTRACT(C309, """"""([^""""]+)"""""")"),"#N/A")</f>
        <v>#N/A</v>
      </c>
      <c r="F309" s="44"/>
    </row>
    <row r="310">
      <c r="A310" s="41"/>
      <c r="B310" s="41"/>
      <c r="C310" s="42"/>
      <c r="D310" s="41"/>
      <c r="E310" s="44" t="str">
        <f>IFERROR(__xludf.DUMMYFUNCTION("REGEXEXTRACT(C310, """"""([^""""]+)"""""")"),"#N/A")</f>
        <v>#N/A</v>
      </c>
      <c r="F310" s="44"/>
    </row>
    <row r="311">
      <c r="A311" s="41"/>
      <c r="B311" s="41"/>
      <c r="C311" s="42"/>
      <c r="D311" s="41"/>
      <c r="E311" s="44" t="str">
        <f>IFERROR(__xludf.DUMMYFUNCTION("REGEXEXTRACT(C311, """"""([^""""]+)"""""")"),"#N/A")</f>
        <v>#N/A</v>
      </c>
      <c r="F311" s="44"/>
    </row>
    <row r="312">
      <c r="A312" s="41"/>
      <c r="B312" s="41"/>
      <c r="C312" s="42"/>
      <c r="D312" s="41"/>
      <c r="E312" s="44" t="str">
        <f>IFERROR(__xludf.DUMMYFUNCTION("REGEXEXTRACT(C312, """"""([^""""]+)"""""")"),"#N/A")</f>
        <v>#N/A</v>
      </c>
      <c r="F312" s="44"/>
    </row>
    <row r="313">
      <c r="A313" s="41"/>
      <c r="B313" s="41"/>
      <c r="C313" s="42"/>
      <c r="D313" s="41"/>
      <c r="E313" s="44" t="str">
        <f>IFERROR(__xludf.DUMMYFUNCTION("REGEXEXTRACT(C313, """"""([^""""]+)"""""")"),"#N/A")</f>
        <v>#N/A</v>
      </c>
      <c r="F313" s="44"/>
    </row>
    <row r="314">
      <c r="A314" s="41"/>
      <c r="B314" s="41"/>
      <c r="C314" s="42"/>
      <c r="D314" s="41"/>
      <c r="E314" s="44" t="str">
        <f>IFERROR(__xludf.DUMMYFUNCTION("REGEXEXTRACT(C314, """"""([^""""]+)"""""")"),"#N/A")</f>
        <v>#N/A</v>
      </c>
      <c r="F314" s="44"/>
    </row>
    <row r="315">
      <c r="A315" s="41"/>
      <c r="B315" s="41"/>
      <c r="C315" s="42"/>
      <c r="D315" s="41"/>
      <c r="E315" s="44" t="str">
        <f>IFERROR(__xludf.DUMMYFUNCTION("REGEXEXTRACT(C315, """"""([^""""]+)"""""")"),"#N/A")</f>
        <v>#N/A</v>
      </c>
      <c r="F315" s="44"/>
    </row>
    <row r="316">
      <c r="A316" s="41"/>
      <c r="B316" s="41"/>
      <c r="C316" s="42"/>
      <c r="D316" s="41"/>
      <c r="E316" s="44" t="str">
        <f>IFERROR(__xludf.DUMMYFUNCTION("REGEXEXTRACT(C316, """"""([^""""]+)"""""")"),"#N/A")</f>
        <v>#N/A</v>
      </c>
      <c r="F316" s="44"/>
    </row>
    <row r="317">
      <c r="A317" s="41"/>
      <c r="B317" s="41"/>
      <c r="C317" s="42"/>
      <c r="D317" s="41"/>
      <c r="E317" s="44" t="str">
        <f>IFERROR(__xludf.DUMMYFUNCTION("REGEXEXTRACT(C317, """"""([^""""]+)"""""")"),"#N/A")</f>
        <v>#N/A</v>
      </c>
      <c r="F317" s="44"/>
    </row>
    <row r="318">
      <c r="A318" s="41"/>
      <c r="B318" s="41"/>
      <c r="C318" s="42"/>
      <c r="D318" s="41"/>
      <c r="E318" s="44" t="str">
        <f>IFERROR(__xludf.DUMMYFUNCTION("REGEXEXTRACT(C318, """"""([^""""]+)"""""")"),"#N/A")</f>
        <v>#N/A</v>
      </c>
      <c r="F318" s="44"/>
    </row>
    <row r="319">
      <c r="A319" s="41"/>
      <c r="B319" s="41"/>
      <c r="C319" s="42"/>
      <c r="D319" s="41"/>
      <c r="E319" s="44" t="str">
        <f>IFERROR(__xludf.DUMMYFUNCTION("REGEXEXTRACT(C319, """"""([^""""]+)"""""")"),"#N/A")</f>
        <v>#N/A</v>
      </c>
      <c r="F319" s="44"/>
    </row>
    <row r="320">
      <c r="A320" s="41"/>
      <c r="B320" s="41"/>
      <c r="C320" s="42"/>
      <c r="D320" s="41"/>
      <c r="E320" s="44" t="str">
        <f>IFERROR(__xludf.DUMMYFUNCTION("REGEXEXTRACT(C320, """"""([^""""]+)"""""")"),"#N/A")</f>
        <v>#N/A</v>
      </c>
      <c r="F320" s="44"/>
    </row>
    <row r="321">
      <c r="A321" s="41"/>
      <c r="B321" s="41"/>
      <c r="C321" s="42"/>
      <c r="D321" s="41"/>
      <c r="E321" s="44" t="str">
        <f>IFERROR(__xludf.DUMMYFUNCTION("REGEXEXTRACT(C321, """"""([^""""]+)"""""")"),"#N/A")</f>
        <v>#N/A</v>
      </c>
      <c r="F321" s="44"/>
    </row>
    <row r="322">
      <c r="A322" s="41"/>
      <c r="B322" s="41"/>
      <c r="C322" s="42"/>
      <c r="D322" s="41"/>
      <c r="E322" s="44" t="str">
        <f>IFERROR(__xludf.DUMMYFUNCTION("REGEXEXTRACT(C322, """"""([^""""]+)"""""")"),"#N/A")</f>
        <v>#N/A</v>
      </c>
      <c r="F322" s="44"/>
    </row>
    <row r="323">
      <c r="A323" s="41"/>
      <c r="B323" s="41"/>
      <c r="C323" s="42"/>
      <c r="D323" s="41"/>
      <c r="E323" s="44" t="str">
        <f>IFERROR(__xludf.DUMMYFUNCTION("REGEXEXTRACT(C323, """"""([^""""]+)"""""")"),"#N/A")</f>
        <v>#N/A</v>
      </c>
      <c r="F323" s="44"/>
    </row>
    <row r="324">
      <c r="A324" s="41"/>
      <c r="B324" s="41"/>
      <c r="C324" s="42"/>
      <c r="D324" s="41"/>
      <c r="E324" s="44" t="str">
        <f>IFERROR(__xludf.DUMMYFUNCTION("REGEXEXTRACT(C324, """"""([^""""]+)"""""")"),"#N/A")</f>
        <v>#N/A</v>
      </c>
      <c r="F324" s="44"/>
    </row>
    <row r="325">
      <c r="A325" s="41"/>
      <c r="B325" s="41"/>
      <c r="C325" s="42"/>
      <c r="D325" s="41"/>
      <c r="E325" s="44" t="str">
        <f>IFERROR(__xludf.DUMMYFUNCTION("REGEXEXTRACT(C325, """"""([^""""]+)"""""")"),"#N/A")</f>
        <v>#N/A</v>
      </c>
      <c r="F325" s="44"/>
    </row>
    <row r="326">
      <c r="A326" s="41"/>
      <c r="B326" s="41"/>
      <c r="C326" s="42"/>
      <c r="D326" s="41"/>
      <c r="E326" s="44" t="str">
        <f>IFERROR(__xludf.DUMMYFUNCTION("REGEXEXTRACT(C326, """"""([^""""]+)"""""")"),"#N/A")</f>
        <v>#N/A</v>
      </c>
      <c r="F326" s="44"/>
    </row>
    <row r="327">
      <c r="A327" s="41"/>
      <c r="B327" s="41"/>
      <c r="C327" s="42"/>
      <c r="D327" s="41"/>
      <c r="E327" s="44" t="str">
        <f>IFERROR(__xludf.DUMMYFUNCTION("REGEXEXTRACT(C327, """"""([^""""]+)"""""")"),"#N/A")</f>
        <v>#N/A</v>
      </c>
      <c r="F327" s="44"/>
    </row>
    <row r="328">
      <c r="A328" s="41"/>
      <c r="B328" s="41"/>
      <c r="C328" s="42"/>
      <c r="D328" s="41"/>
      <c r="E328" s="44" t="str">
        <f>IFERROR(__xludf.DUMMYFUNCTION("REGEXEXTRACT(C328, """"""([^""""]+)"""""")"),"#N/A")</f>
        <v>#N/A</v>
      </c>
      <c r="F328" s="44"/>
    </row>
    <row r="329">
      <c r="A329" s="41"/>
      <c r="B329" s="41"/>
      <c r="C329" s="42"/>
      <c r="D329" s="41"/>
      <c r="E329" s="44" t="str">
        <f>IFERROR(__xludf.DUMMYFUNCTION("REGEXEXTRACT(C329, """"""([^""""]+)"""""")"),"#N/A")</f>
        <v>#N/A</v>
      </c>
      <c r="F329" s="44"/>
    </row>
    <row r="330">
      <c r="A330" s="41"/>
      <c r="B330" s="41"/>
      <c r="C330" s="42"/>
      <c r="D330" s="41"/>
      <c r="E330" s="44" t="str">
        <f>IFERROR(__xludf.DUMMYFUNCTION("REGEXEXTRACT(C330, """"""([^""""]+)"""""")"),"#N/A")</f>
        <v>#N/A</v>
      </c>
      <c r="F330" s="44"/>
    </row>
    <row r="331">
      <c r="A331" s="41"/>
      <c r="B331" s="41"/>
      <c r="C331" s="42"/>
      <c r="D331" s="41"/>
      <c r="E331" s="44" t="str">
        <f>IFERROR(__xludf.DUMMYFUNCTION("REGEXEXTRACT(C331, """"""([^""""]+)"""""")"),"#N/A")</f>
        <v>#N/A</v>
      </c>
      <c r="F331" s="44"/>
    </row>
    <row r="332">
      <c r="A332" s="41"/>
      <c r="B332" s="41"/>
      <c r="C332" s="42"/>
      <c r="D332" s="41"/>
      <c r="E332" s="44" t="str">
        <f>IFERROR(__xludf.DUMMYFUNCTION("REGEXEXTRACT(C332, """"""([^""""]+)"""""")"),"#N/A")</f>
        <v>#N/A</v>
      </c>
      <c r="F332" s="44"/>
    </row>
    <row r="333">
      <c r="A333" s="41"/>
      <c r="B333" s="41"/>
      <c r="C333" s="42"/>
      <c r="D333" s="41"/>
      <c r="E333" s="44" t="str">
        <f>IFERROR(__xludf.DUMMYFUNCTION("REGEXEXTRACT(C333, """"""([^""""]+)"""""")"),"#N/A")</f>
        <v>#N/A</v>
      </c>
      <c r="F333" s="44"/>
    </row>
    <row r="334">
      <c r="A334" s="41"/>
      <c r="B334" s="41"/>
      <c r="C334" s="42"/>
      <c r="D334" s="41"/>
      <c r="E334" s="44" t="str">
        <f>IFERROR(__xludf.DUMMYFUNCTION("REGEXEXTRACT(C334, """"""([^""""]+)"""""")"),"#N/A")</f>
        <v>#N/A</v>
      </c>
      <c r="F334" s="44"/>
    </row>
    <row r="335">
      <c r="A335" s="41"/>
      <c r="B335" s="41"/>
      <c r="C335" s="42"/>
      <c r="D335" s="41"/>
      <c r="E335" s="44" t="str">
        <f>IFERROR(__xludf.DUMMYFUNCTION("REGEXEXTRACT(C335, """"""([^""""]+)"""""")"),"#N/A")</f>
        <v>#N/A</v>
      </c>
      <c r="F335" s="44"/>
    </row>
    <row r="336">
      <c r="A336" s="41"/>
      <c r="B336" s="41"/>
      <c r="C336" s="42"/>
      <c r="D336" s="41"/>
      <c r="E336" s="44" t="str">
        <f>IFERROR(__xludf.DUMMYFUNCTION("REGEXEXTRACT(C336, """"""([^""""]+)"""""")"),"#N/A")</f>
        <v>#N/A</v>
      </c>
      <c r="F336" s="44"/>
    </row>
    <row r="337">
      <c r="A337" s="41"/>
      <c r="B337" s="41"/>
      <c r="C337" s="42"/>
      <c r="D337" s="41"/>
      <c r="E337" s="44" t="str">
        <f>IFERROR(__xludf.DUMMYFUNCTION("REGEXEXTRACT(C337, """"""([^""""]+)"""""")"),"#N/A")</f>
        <v>#N/A</v>
      </c>
      <c r="F337" s="44"/>
    </row>
    <row r="338">
      <c r="A338" s="41"/>
      <c r="B338" s="41"/>
      <c r="C338" s="42"/>
      <c r="D338" s="41"/>
      <c r="E338" s="44" t="str">
        <f>IFERROR(__xludf.DUMMYFUNCTION("REGEXEXTRACT(C338, """"""([^""""]+)"""""")"),"#N/A")</f>
        <v>#N/A</v>
      </c>
      <c r="F338" s="44"/>
    </row>
    <row r="339">
      <c r="A339" s="41"/>
      <c r="B339" s="41"/>
      <c r="C339" s="42"/>
      <c r="D339" s="41"/>
      <c r="E339" s="44" t="str">
        <f>IFERROR(__xludf.DUMMYFUNCTION("REGEXEXTRACT(C339, """"""([^""""]+)"""""")"),"#N/A")</f>
        <v>#N/A</v>
      </c>
      <c r="F339" s="44"/>
    </row>
    <row r="340">
      <c r="A340" s="41"/>
      <c r="B340" s="41"/>
      <c r="C340" s="42"/>
      <c r="D340" s="41"/>
      <c r="E340" s="44" t="str">
        <f>IFERROR(__xludf.DUMMYFUNCTION("REGEXEXTRACT(C340, """"""([^""""]+)"""""")"),"#N/A")</f>
        <v>#N/A</v>
      </c>
      <c r="F340" s="44"/>
    </row>
    <row r="341">
      <c r="A341" s="41"/>
      <c r="B341" s="41"/>
      <c r="C341" s="42"/>
      <c r="D341" s="41"/>
      <c r="E341" s="44" t="str">
        <f>IFERROR(__xludf.DUMMYFUNCTION("REGEXEXTRACT(C341, """"""([^""""]+)"""""")"),"#N/A")</f>
        <v>#N/A</v>
      </c>
      <c r="F341" s="44"/>
    </row>
    <row r="342">
      <c r="A342" s="41"/>
      <c r="B342" s="41"/>
      <c r="C342" s="42"/>
      <c r="D342" s="41"/>
      <c r="E342" s="44" t="str">
        <f>IFERROR(__xludf.DUMMYFUNCTION("REGEXEXTRACT(C342, """"""([^""""]+)"""""")"),"#N/A")</f>
        <v>#N/A</v>
      </c>
      <c r="F342" s="44"/>
    </row>
    <row r="343">
      <c r="A343" s="41"/>
      <c r="B343" s="41"/>
      <c r="C343" s="42"/>
      <c r="D343" s="41"/>
      <c r="E343" s="44" t="str">
        <f>IFERROR(__xludf.DUMMYFUNCTION("REGEXEXTRACT(C343, """"""([^""""]+)"""""")"),"#N/A")</f>
        <v>#N/A</v>
      </c>
      <c r="F343" s="44"/>
    </row>
    <row r="344">
      <c r="A344" s="41"/>
      <c r="B344" s="41"/>
      <c r="C344" s="42"/>
      <c r="D344" s="41"/>
      <c r="E344" s="44" t="str">
        <f>IFERROR(__xludf.DUMMYFUNCTION("REGEXEXTRACT(C344, """"""([^""""]+)"""""")"),"#N/A")</f>
        <v>#N/A</v>
      </c>
      <c r="F344" s="44"/>
    </row>
    <row r="345">
      <c r="A345" s="41"/>
      <c r="B345" s="41"/>
      <c r="C345" s="42"/>
      <c r="D345" s="41"/>
      <c r="E345" s="44" t="str">
        <f>IFERROR(__xludf.DUMMYFUNCTION("REGEXEXTRACT(C345, """"""([^""""]+)"""""")"),"#N/A")</f>
        <v>#N/A</v>
      </c>
      <c r="F345" s="44"/>
    </row>
    <row r="346">
      <c r="A346" s="41"/>
      <c r="B346" s="41"/>
      <c r="C346" s="42"/>
      <c r="D346" s="41"/>
      <c r="E346" s="44" t="str">
        <f>IFERROR(__xludf.DUMMYFUNCTION("REGEXEXTRACT(C346, """"""([^""""]+)"""""")"),"#N/A")</f>
        <v>#N/A</v>
      </c>
      <c r="F346" s="44"/>
    </row>
    <row r="347">
      <c r="A347" s="41"/>
      <c r="B347" s="41"/>
      <c r="C347" s="42"/>
      <c r="D347" s="41"/>
      <c r="E347" s="44" t="str">
        <f>IFERROR(__xludf.DUMMYFUNCTION("REGEXEXTRACT(C347, """"""([^""""]+)"""""")"),"#N/A")</f>
        <v>#N/A</v>
      </c>
      <c r="F347" s="44"/>
    </row>
    <row r="348">
      <c r="A348" s="41"/>
      <c r="B348" s="41"/>
      <c r="C348" s="42"/>
      <c r="D348" s="41"/>
      <c r="E348" s="44" t="str">
        <f>IFERROR(__xludf.DUMMYFUNCTION("REGEXEXTRACT(C348, """"""([^""""]+)"""""")"),"#N/A")</f>
        <v>#N/A</v>
      </c>
      <c r="F348" s="44"/>
    </row>
    <row r="349">
      <c r="A349" s="41"/>
      <c r="B349" s="41"/>
      <c r="C349" s="42"/>
      <c r="D349" s="41"/>
      <c r="E349" s="44" t="str">
        <f>IFERROR(__xludf.DUMMYFUNCTION("REGEXEXTRACT(C349, """"""([^""""]+)"""""")"),"#N/A")</f>
        <v>#N/A</v>
      </c>
      <c r="F349" s="44"/>
    </row>
    <row r="350">
      <c r="A350" s="41"/>
      <c r="B350" s="41"/>
      <c r="C350" s="42"/>
      <c r="D350" s="41"/>
      <c r="E350" s="44" t="str">
        <f>IFERROR(__xludf.DUMMYFUNCTION("REGEXEXTRACT(C350, """"""([^""""]+)"""""")"),"#N/A")</f>
        <v>#N/A</v>
      </c>
      <c r="F350" s="44"/>
    </row>
    <row r="351">
      <c r="A351" s="41"/>
      <c r="B351" s="41"/>
      <c r="C351" s="42"/>
      <c r="D351" s="41"/>
      <c r="E351" s="44" t="str">
        <f>IFERROR(__xludf.DUMMYFUNCTION("REGEXEXTRACT(C351, """"""([^""""]+)"""""")"),"#N/A")</f>
        <v>#N/A</v>
      </c>
      <c r="F351" s="44"/>
    </row>
    <row r="352">
      <c r="A352" s="41"/>
      <c r="B352" s="41"/>
      <c r="C352" s="42"/>
      <c r="D352" s="41"/>
      <c r="E352" s="44" t="str">
        <f>IFERROR(__xludf.DUMMYFUNCTION("REGEXEXTRACT(C352, """"""([^""""]+)"""""")"),"#N/A")</f>
        <v>#N/A</v>
      </c>
      <c r="F352" s="44"/>
    </row>
    <row r="353">
      <c r="A353" s="41"/>
      <c r="B353" s="41"/>
      <c r="C353" s="42"/>
      <c r="D353" s="41"/>
      <c r="E353" s="44" t="str">
        <f>IFERROR(__xludf.DUMMYFUNCTION("REGEXEXTRACT(C353, """"""([^""""]+)"""""")"),"#N/A")</f>
        <v>#N/A</v>
      </c>
      <c r="F353" s="44"/>
    </row>
    <row r="354">
      <c r="A354" s="41"/>
      <c r="B354" s="41"/>
      <c r="C354" s="42"/>
      <c r="D354" s="41"/>
      <c r="E354" s="44" t="str">
        <f>IFERROR(__xludf.DUMMYFUNCTION("REGEXEXTRACT(C354, """"""([^""""]+)"""""")"),"#N/A")</f>
        <v>#N/A</v>
      </c>
      <c r="F354" s="44"/>
    </row>
    <row r="355">
      <c r="A355" s="41"/>
      <c r="B355" s="41"/>
      <c r="C355" s="42"/>
      <c r="D355" s="41"/>
      <c r="E355" s="44" t="str">
        <f>IFERROR(__xludf.DUMMYFUNCTION("REGEXEXTRACT(C355, """"""([^""""]+)"""""")"),"#N/A")</f>
        <v>#N/A</v>
      </c>
      <c r="F355" s="44"/>
    </row>
    <row r="356">
      <c r="A356" s="41"/>
      <c r="B356" s="41"/>
      <c r="C356" s="42"/>
      <c r="D356" s="41"/>
      <c r="E356" s="44" t="str">
        <f>IFERROR(__xludf.DUMMYFUNCTION("REGEXEXTRACT(C356, """"""([^""""]+)"""""")"),"#N/A")</f>
        <v>#N/A</v>
      </c>
      <c r="F356" s="44"/>
    </row>
    <row r="357">
      <c r="A357" s="41"/>
      <c r="B357" s="41"/>
      <c r="C357" s="42"/>
      <c r="D357" s="41"/>
      <c r="E357" s="44" t="str">
        <f>IFERROR(__xludf.DUMMYFUNCTION("REGEXEXTRACT(C357, """"""([^""""]+)"""""")"),"#N/A")</f>
        <v>#N/A</v>
      </c>
      <c r="F357" s="44"/>
    </row>
    <row r="358">
      <c r="A358" s="41"/>
      <c r="B358" s="41"/>
      <c r="C358" s="42"/>
      <c r="D358" s="41"/>
      <c r="E358" s="44" t="str">
        <f>IFERROR(__xludf.DUMMYFUNCTION("REGEXEXTRACT(C358, """"""([^""""]+)"""""")"),"#N/A")</f>
        <v>#N/A</v>
      </c>
      <c r="F358" s="44"/>
    </row>
    <row r="359">
      <c r="A359" s="41"/>
      <c r="B359" s="41"/>
      <c r="C359" s="42"/>
      <c r="D359" s="41"/>
      <c r="E359" s="44" t="str">
        <f>IFERROR(__xludf.DUMMYFUNCTION("REGEXEXTRACT(C359, """"""([^""""]+)"""""")"),"#N/A")</f>
        <v>#N/A</v>
      </c>
      <c r="F359" s="44"/>
    </row>
    <row r="360">
      <c r="A360" s="41"/>
      <c r="B360" s="41"/>
      <c r="C360" s="42"/>
      <c r="D360" s="41"/>
      <c r="E360" s="44" t="str">
        <f>IFERROR(__xludf.DUMMYFUNCTION("REGEXEXTRACT(C360, """"""([^""""]+)"""""")"),"#N/A")</f>
        <v>#N/A</v>
      </c>
      <c r="F360" s="44"/>
    </row>
    <row r="361">
      <c r="A361" s="41"/>
      <c r="B361" s="41"/>
      <c r="C361" s="42"/>
      <c r="D361" s="41"/>
      <c r="E361" s="44" t="str">
        <f>IFERROR(__xludf.DUMMYFUNCTION("REGEXEXTRACT(C361, """"""([^""""]+)"""""")"),"#N/A")</f>
        <v>#N/A</v>
      </c>
      <c r="F361" s="44"/>
    </row>
    <row r="362">
      <c r="A362" s="41"/>
      <c r="B362" s="41"/>
      <c r="C362" s="42"/>
      <c r="D362" s="41"/>
      <c r="E362" s="44" t="str">
        <f>IFERROR(__xludf.DUMMYFUNCTION("REGEXEXTRACT(C362, """"""([^""""]+)"""""")"),"#N/A")</f>
        <v>#N/A</v>
      </c>
      <c r="F362" s="44"/>
    </row>
    <row r="363">
      <c r="A363" s="41"/>
      <c r="B363" s="41"/>
      <c r="C363" s="42"/>
      <c r="D363" s="41"/>
      <c r="E363" s="44" t="str">
        <f>IFERROR(__xludf.DUMMYFUNCTION("REGEXEXTRACT(C363, """"""([^""""]+)"""""")"),"#N/A")</f>
        <v>#N/A</v>
      </c>
      <c r="F363" s="44"/>
    </row>
    <row r="364">
      <c r="A364" s="41"/>
      <c r="B364" s="41"/>
      <c r="C364" s="42"/>
      <c r="D364" s="41"/>
      <c r="E364" s="44" t="str">
        <f>IFERROR(__xludf.DUMMYFUNCTION("REGEXEXTRACT(C364, """"""([^""""]+)"""""")"),"#N/A")</f>
        <v>#N/A</v>
      </c>
      <c r="F364" s="44"/>
    </row>
    <row r="365">
      <c r="A365" s="41"/>
      <c r="B365" s="41"/>
      <c r="C365" s="42"/>
      <c r="D365" s="41"/>
      <c r="E365" s="44" t="str">
        <f>IFERROR(__xludf.DUMMYFUNCTION("REGEXEXTRACT(C365, """"""([^""""]+)"""""")"),"#N/A")</f>
        <v>#N/A</v>
      </c>
      <c r="F365" s="44"/>
    </row>
    <row r="366">
      <c r="A366" s="41"/>
      <c r="B366" s="41"/>
      <c r="C366" s="42"/>
      <c r="D366" s="41"/>
      <c r="E366" s="44" t="str">
        <f>IFERROR(__xludf.DUMMYFUNCTION("REGEXEXTRACT(C366, """"""([^""""]+)"""""")"),"#N/A")</f>
        <v>#N/A</v>
      </c>
      <c r="F366" s="44"/>
    </row>
    <row r="367">
      <c r="A367" s="41"/>
      <c r="B367" s="41"/>
      <c r="C367" s="42"/>
      <c r="D367" s="41"/>
      <c r="E367" s="44" t="str">
        <f>IFERROR(__xludf.DUMMYFUNCTION("REGEXEXTRACT(C367, """"""([^""""]+)"""""")"),"#N/A")</f>
        <v>#N/A</v>
      </c>
      <c r="F367" s="44"/>
    </row>
    <row r="368">
      <c r="A368" s="41"/>
      <c r="B368" s="41"/>
      <c r="C368" s="42"/>
      <c r="D368" s="41"/>
      <c r="E368" s="44" t="str">
        <f>IFERROR(__xludf.DUMMYFUNCTION("REGEXEXTRACT(C368, """"""([^""""]+)"""""")"),"#N/A")</f>
        <v>#N/A</v>
      </c>
      <c r="F368" s="44"/>
    </row>
    <row r="369">
      <c r="A369" s="41"/>
      <c r="B369" s="41"/>
      <c r="C369" s="42"/>
      <c r="D369" s="41"/>
      <c r="E369" s="44" t="str">
        <f>IFERROR(__xludf.DUMMYFUNCTION("REGEXEXTRACT(C369, """"""([^""""]+)"""""")"),"#N/A")</f>
        <v>#N/A</v>
      </c>
      <c r="F369" s="44"/>
    </row>
    <row r="370">
      <c r="A370" s="41"/>
      <c r="B370" s="41"/>
      <c r="C370" s="42"/>
      <c r="D370" s="41"/>
      <c r="E370" s="44" t="str">
        <f>IFERROR(__xludf.DUMMYFUNCTION("REGEXEXTRACT(C370, """"""([^""""]+)"""""")"),"#N/A")</f>
        <v>#N/A</v>
      </c>
      <c r="F370" s="44"/>
    </row>
    <row r="371">
      <c r="A371" s="41"/>
      <c r="B371" s="41"/>
      <c r="C371" s="42"/>
      <c r="D371" s="41"/>
      <c r="E371" s="44" t="str">
        <f>IFERROR(__xludf.DUMMYFUNCTION("REGEXEXTRACT(C371, """"""([^""""]+)"""""")"),"#N/A")</f>
        <v>#N/A</v>
      </c>
      <c r="F371" s="44"/>
    </row>
    <row r="372">
      <c r="A372" s="41"/>
      <c r="B372" s="41"/>
      <c r="C372" s="42"/>
      <c r="D372" s="41"/>
      <c r="E372" s="44" t="str">
        <f>IFERROR(__xludf.DUMMYFUNCTION("REGEXEXTRACT(C372, """"""([^""""]+)"""""")"),"#N/A")</f>
        <v>#N/A</v>
      </c>
      <c r="F372" s="44"/>
    </row>
    <row r="373">
      <c r="A373" s="41"/>
      <c r="B373" s="41"/>
      <c r="C373" s="42"/>
      <c r="D373" s="41"/>
      <c r="E373" s="44" t="str">
        <f>IFERROR(__xludf.DUMMYFUNCTION("REGEXEXTRACT(C373, """"""([^""""]+)"""""")"),"#N/A")</f>
        <v>#N/A</v>
      </c>
      <c r="F373" s="44"/>
    </row>
    <row r="374">
      <c r="A374" s="41"/>
      <c r="B374" s="41"/>
      <c r="C374" s="42"/>
      <c r="D374" s="41"/>
      <c r="E374" s="44" t="str">
        <f>IFERROR(__xludf.DUMMYFUNCTION("REGEXEXTRACT(C374, """"""([^""""]+)"""""")"),"#N/A")</f>
        <v>#N/A</v>
      </c>
      <c r="F374" s="44"/>
    </row>
    <row r="375">
      <c r="A375" s="41"/>
      <c r="B375" s="41"/>
      <c r="C375" s="42"/>
      <c r="D375" s="41"/>
      <c r="E375" s="44" t="str">
        <f>IFERROR(__xludf.DUMMYFUNCTION("REGEXEXTRACT(C375, """"""([^""""]+)"""""")"),"#N/A")</f>
        <v>#N/A</v>
      </c>
      <c r="F375" s="44"/>
    </row>
    <row r="376">
      <c r="A376" s="41"/>
      <c r="B376" s="41"/>
      <c r="C376" s="42"/>
      <c r="D376" s="41"/>
      <c r="E376" s="44" t="str">
        <f>IFERROR(__xludf.DUMMYFUNCTION("REGEXEXTRACT(C376, """"""([^""""]+)"""""")"),"#N/A")</f>
        <v>#N/A</v>
      </c>
      <c r="F376" s="44"/>
    </row>
    <row r="377">
      <c r="A377" s="41"/>
      <c r="B377" s="41"/>
      <c r="C377" s="42"/>
      <c r="D377" s="41"/>
      <c r="E377" s="44" t="str">
        <f>IFERROR(__xludf.DUMMYFUNCTION("REGEXEXTRACT(C377, """"""([^""""]+)"""""")"),"#N/A")</f>
        <v>#N/A</v>
      </c>
      <c r="F377" s="44"/>
    </row>
    <row r="378">
      <c r="A378" s="41"/>
      <c r="B378" s="41"/>
      <c r="C378" s="42"/>
      <c r="D378" s="41"/>
      <c r="E378" s="44" t="str">
        <f>IFERROR(__xludf.DUMMYFUNCTION("REGEXEXTRACT(C378, """"""([^""""]+)"""""")"),"#N/A")</f>
        <v>#N/A</v>
      </c>
      <c r="F378" s="44"/>
    </row>
    <row r="379">
      <c r="A379" s="41"/>
      <c r="B379" s="41"/>
      <c r="C379" s="42"/>
      <c r="D379" s="41"/>
      <c r="E379" s="44" t="str">
        <f>IFERROR(__xludf.DUMMYFUNCTION("REGEXEXTRACT(C379, """"""([^""""]+)"""""")"),"#N/A")</f>
        <v>#N/A</v>
      </c>
      <c r="F379" s="44"/>
    </row>
    <row r="380">
      <c r="A380" s="41"/>
      <c r="B380" s="41"/>
      <c r="C380" s="42"/>
      <c r="D380" s="41"/>
      <c r="E380" s="44" t="str">
        <f>IFERROR(__xludf.DUMMYFUNCTION("REGEXEXTRACT(C380, """"""([^""""]+)"""""")"),"#N/A")</f>
        <v>#N/A</v>
      </c>
      <c r="F380" s="44"/>
    </row>
    <row r="381">
      <c r="A381" s="41"/>
      <c r="B381" s="41"/>
      <c r="C381" s="42"/>
      <c r="D381" s="41"/>
      <c r="E381" s="44" t="str">
        <f>IFERROR(__xludf.DUMMYFUNCTION("REGEXEXTRACT(C381, """"""([^""""]+)"""""")"),"#N/A")</f>
        <v>#N/A</v>
      </c>
      <c r="F381" s="44"/>
    </row>
    <row r="382">
      <c r="A382" s="41"/>
      <c r="B382" s="41"/>
      <c r="C382" s="42"/>
      <c r="D382" s="41"/>
      <c r="E382" s="44" t="str">
        <f>IFERROR(__xludf.DUMMYFUNCTION("REGEXEXTRACT(C382, """"""([^""""]+)"""""")"),"#N/A")</f>
        <v>#N/A</v>
      </c>
      <c r="F382" s="44"/>
    </row>
    <row r="383">
      <c r="A383" s="41"/>
      <c r="B383" s="41"/>
      <c r="C383" s="42"/>
      <c r="D383" s="41"/>
      <c r="E383" s="44" t="str">
        <f>IFERROR(__xludf.DUMMYFUNCTION("REGEXEXTRACT(C383, """"""([^""""]+)"""""")"),"#N/A")</f>
        <v>#N/A</v>
      </c>
      <c r="F383" s="44"/>
    </row>
    <row r="384">
      <c r="A384" s="41"/>
      <c r="B384" s="41"/>
      <c r="C384" s="42"/>
      <c r="D384" s="41"/>
      <c r="E384" s="44" t="str">
        <f>IFERROR(__xludf.DUMMYFUNCTION("REGEXEXTRACT(C384, """"""([^""""]+)"""""")"),"#N/A")</f>
        <v>#N/A</v>
      </c>
      <c r="F384" s="44"/>
    </row>
    <row r="385">
      <c r="A385" s="41"/>
      <c r="B385" s="41"/>
      <c r="C385" s="42"/>
      <c r="D385" s="41"/>
      <c r="E385" s="44" t="str">
        <f>IFERROR(__xludf.DUMMYFUNCTION("REGEXEXTRACT(C385, """"""([^""""]+)"""""")"),"#N/A")</f>
        <v>#N/A</v>
      </c>
      <c r="F385" s="44"/>
    </row>
    <row r="386">
      <c r="A386" s="41"/>
      <c r="B386" s="41"/>
      <c r="C386" s="42"/>
      <c r="D386" s="41"/>
      <c r="E386" s="44" t="str">
        <f>IFERROR(__xludf.DUMMYFUNCTION("REGEXEXTRACT(C386, """"""([^""""]+)"""""")"),"#N/A")</f>
        <v>#N/A</v>
      </c>
      <c r="F386" s="44"/>
    </row>
    <row r="387">
      <c r="A387" s="41"/>
      <c r="B387" s="41"/>
      <c r="C387" s="42"/>
      <c r="D387" s="41"/>
      <c r="E387" s="44" t="str">
        <f>IFERROR(__xludf.DUMMYFUNCTION("REGEXEXTRACT(C387, """"""([^""""]+)"""""")"),"#N/A")</f>
        <v>#N/A</v>
      </c>
      <c r="F387" s="44"/>
    </row>
    <row r="388">
      <c r="A388" s="41"/>
      <c r="B388" s="41"/>
      <c r="C388" s="42"/>
      <c r="D388" s="41"/>
      <c r="E388" s="44" t="str">
        <f>IFERROR(__xludf.DUMMYFUNCTION("REGEXEXTRACT(C388, """"""([^""""]+)"""""")"),"#N/A")</f>
        <v>#N/A</v>
      </c>
      <c r="F388" s="44"/>
    </row>
    <row r="389">
      <c r="A389" s="41"/>
      <c r="B389" s="41"/>
      <c r="C389" s="42"/>
      <c r="D389" s="41"/>
      <c r="E389" s="44" t="str">
        <f>IFERROR(__xludf.DUMMYFUNCTION("REGEXEXTRACT(C389, """"""([^""""]+)"""""")"),"#N/A")</f>
        <v>#N/A</v>
      </c>
      <c r="F389" s="44"/>
    </row>
    <row r="390">
      <c r="A390" s="41"/>
      <c r="B390" s="41"/>
      <c r="C390" s="42"/>
      <c r="D390" s="41"/>
      <c r="E390" s="44" t="str">
        <f>IFERROR(__xludf.DUMMYFUNCTION("REGEXEXTRACT(C390, """"""([^""""]+)"""""")"),"#N/A")</f>
        <v>#N/A</v>
      </c>
      <c r="F390" s="44"/>
    </row>
    <row r="391">
      <c r="A391" s="41"/>
      <c r="B391" s="41"/>
      <c r="C391" s="42"/>
      <c r="D391" s="41"/>
      <c r="E391" s="44" t="str">
        <f>IFERROR(__xludf.DUMMYFUNCTION("REGEXEXTRACT(C391, """"""([^""""]+)"""""")"),"#N/A")</f>
        <v>#N/A</v>
      </c>
      <c r="F391" s="44"/>
    </row>
    <row r="392">
      <c r="A392" s="41"/>
      <c r="B392" s="41"/>
      <c r="C392" s="42"/>
      <c r="D392" s="41"/>
      <c r="E392" s="44" t="str">
        <f>IFERROR(__xludf.DUMMYFUNCTION("REGEXEXTRACT(C392, """"""([^""""]+)"""""")"),"#N/A")</f>
        <v>#N/A</v>
      </c>
      <c r="F392" s="44"/>
    </row>
    <row r="393">
      <c r="A393" s="41"/>
      <c r="B393" s="41"/>
      <c r="C393" s="42"/>
      <c r="D393" s="41"/>
      <c r="E393" s="44" t="str">
        <f>IFERROR(__xludf.DUMMYFUNCTION("REGEXEXTRACT(C393, """"""([^""""]+)"""""")"),"#N/A")</f>
        <v>#N/A</v>
      </c>
      <c r="F393" s="44"/>
    </row>
    <row r="394">
      <c r="A394" s="41"/>
      <c r="B394" s="41"/>
      <c r="C394" s="42"/>
      <c r="D394" s="41"/>
      <c r="E394" s="44" t="str">
        <f>IFERROR(__xludf.DUMMYFUNCTION("REGEXEXTRACT(C394, """"""([^""""]+)"""""")"),"#N/A")</f>
        <v>#N/A</v>
      </c>
      <c r="F394" s="44"/>
    </row>
    <row r="395">
      <c r="A395" s="41"/>
      <c r="B395" s="41"/>
      <c r="C395" s="42"/>
      <c r="D395" s="41"/>
      <c r="E395" s="44" t="str">
        <f>IFERROR(__xludf.DUMMYFUNCTION("REGEXEXTRACT(C395, """"""([^""""]+)"""""")"),"#N/A")</f>
        <v>#N/A</v>
      </c>
      <c r="F395" s="44"/>
    </row>
    <row r="396">
      <c r="A396" s="41"/>
      <c r="B396" s="41"/>
      <c r="C396" s="42"/>
      <c r="D396" s="41"/>
      <c r="E396" s="44" t="str">
        <f>IFERROR(__xludf.DUMMYFUNCTION("REGEXEXTRACT(C396, """"""([^""""]+)"""""")"),"#N/A")</f>
        <v>#N/A</v>
      </c>
      <c r="F396" s="44"/>
    </row>
    <row r="397">
      <c r="A397" s="41"/>
      <c r="B397" s="41"/>
      <c r="C397" s="42"/>
      <c r="D397" s="41"/>
      <c r="E397" s="44" t="str">
        <f>IFERROR(__xludf.DUMMYFUNCTION("REGEXEXTRACT(C397, """"""([^""""]+)"""""")"),"#N/A")</f>
        <v>#N/A</v>
      </c>
      <c r="F397" s="44"/>
    </row>
    <row r="398">
      <c r="A398" s="41"/>
      <c r="B398" s="41"/>
      <c r="C398" s="42"/>
      <c r="D398" s="41"/>
      <c r="E398" s="44" t="str">
        <f>IFERROR(__xludf.DUMMYFUNCTION("REGEXEXTRACT(C398, """"""([^""""]+)"""""")"),"#N/A")</f>
        <v>#N/A</v>
      </c>
      <c r="F398" s="44"/>
    </row>
    <row r="399">
      <c r="A399" s="41"/>
      <c r="B399" s="41"/>
      <c r="C399" s="42"/>
      <c r="D399" s="41"/>
      <c r="E399" s="44" t="str">
        <f>IFERROR(__xludf.DUMMYFUNCTION("REGEXEXTRACT(C399, """"""([^""""]+)"""""")"),"#N/A")</f>
        <v>#N/A</v>
      </c>
      <c r="F399" s="44"/>
    </row>
    <row r="400">
      <c r="A400" s="41"/>
      <c r="B400" s="41"/>
      <c r="C400" s="42"/>
      <c r="D400" s="41"/>
      <c r="E400" s="44" t="str">
        <f>IFERROR(__xludf.DUMMYFUNCTION("REGEXEXTRACT(C400, """"""([^""""]+)"""""")"),"#N/A")</f>
        <v>#N/A</v>
      </c>
      <c r="F400" s="44"/>
    </row>
    <row r="401">
      <c r="A401" s="41"/>
      <c r="B401" s="41"/>
      <c r="C401" s="42"/>
      <c r="D401" s="41"/>
      <c r="E401" s="44" t="str">
        <f>IFERROR(__xludf.DUMMYFUNCTION("REGEXEXTRACT(C401, """"""([^""""]+)"""""")"),"#N/A")</f>
        <v>#N/A</v>
      </c>
      <c r="F401" s="44"/>
    </row>
    <row r="402">
      <c r="A402" s="41"/>
      <c r="B402" s="41"/>
      <c r="C402" s="42"/>
      <c r="D402" s="41"/>
      <c r="E402" s="44" t="str">
        <f>IFERROR(__xludf.DUMMYFUNCTION("REGEXEXTRACT(C402, """"""([^""""]+)"""""")"),"#N/A")</f>
        <v>#N/A</v>
      </c>
      <c r="F402" s="44"/>
    </row>
    <row r="403">
      <c r="A403" s="41"/>
      <c r="B403" s="41"/>
      <c r="C403" s="42"/>
      <c r="D403" s="41"/>
      <c r="E403" s="44" t="str">
        <f>IFERROR(__xludf.DUMMYFUNCTION("REGEXEXTRACT(C403, """"""([^""""]+)"""""")"),"#N/A")</f>
        <v>#N/A</v>
      </c>
      <c r="F403" s="44"/>
    </row>
    <row r="404">
      <c r="A404" s="41"/>
      <c r="B404" s="41"/>
      <c r="C404" s="42"/>
      <c r="D404" s="41"/>
      <c r="E404" s="44" t="str">
        <f>IFERROR(__xludf.DUMMYFUNCTION("REGEXEXTRACT(C404, """"""([^""""]+)"""""")"),"#N/A")</f>
        <v>#N/A</v>
      </c>
      <c r="F404" s="44"/>
    </row>
    <row r="405">
      <c r="A405" s="41"/>
      <c r="B405" s="41"/>
      <c r="C405" s="42"/>
      <c r="D405" s="41"/>
      <c r="E405" s="44" t="str">
        <f>IFERROR(__xludf.DUMMYFUNCTION("REGEXEXTRACT(C405, """"""([^""""]+)"""""")"),"#N/A")</f>
        <v>#N/A</v>
      </c>
      <c r="F405" s="44"/>
    </row>
    <row r="406">
      <c r="A406" s="41"/>
      <c r="B406" s="41"/>
      <c r="C406" s="42"/>
      <c r="D406" s="41"/>
      <c r="E406" s="44" t="str">
        <f>IFERROR(__xludf.DUMMYFUNCTION("REGEXEXTRACT(C406, """"""([^""""]+)"""""")"),"#N/A")</f>
        <v>#N/A</v>
      </c>
      <c r="F406" s="44"/>
    </row>
    <row r="407">
      <c r="A407" s="41"/>
      <c r="B407" s="41"/>
      <c r="C407" s="42"/>
      <c r="D407" s="41"/>
      <c r="E407" s="44" t="str">
        <f>IFERROR(__xludf.DUMMYFUNCTION("REGEXEXTRACT(C407, """"""([^""""]+)"""""")"),"#N/A")</f>
        <v>#N/A</v>
      </c>
      <c r="F407" s="44"/>
    </row>
    <row r="408">
      <c r="A408" s="41"/>
      <c r="B408" s="41"/>
      <c r="C408" s="42"/>
      <c r="D408" s="41"/>
      <c r="E408" s="44" t="str">
        <f>IFERROR(__xludf.DUMMYFUNCTION("REGEXEXTRACT(C408, """"""([^""""]+)"""""")"),"#N/A")</f>
        <v>#N/A</v>
      </c>
      <c r="F408" s="44"/>
    </row>
    <row r="409">
      <c r="A409" s="41"/>
      <c r="B409" s="41"/>
      <c r="C409" s="42"/>
      <c r="D409" s="41"/>
      <c r="E409" s="44" t="str">
        <f>IFERROR(__xludf.DUMMYFUNCTION("REGEXEXTRACT(C409, """"""([^""""]+)"""""")"),"#N/A")</f>
        <v>#N/A</v>
      </c>
      <c r="F409" s="44"/>
    </row>
    <row r="410">
      <c r="A410" s="41"/>
      <c r="B410" s="41"/>
      <c r="C410" s="42"/>
      <c r="D410" s="41"/>
      <c r="E410" s="44" t="str">
        <f>IFERROR(__xludf.DUMMYFUNCTION("REGEXEXTRACT(C410, """"""([^""""]+)"""""")"),"#N/A")</f>
        <v>#N/A</v>
      </c>
      <c r="F410" s="44"/>
    </row>
    <row r="411">
      <c r="A411" s="41"/>
      <c r="B411" s="41"/>
      <c r="C411" s="42"/>
      <c r="D411" s="41"/>
      <c r="E411" s="44" t="str">
        <f>IFERROR(__xludf.DUMMYFUNCTION("REGEXEXTRACT(C411, """"""([^""""]+)"""""")"),"#N/A")</f>
        <v>#N/A</v>
      </c>
      <c r="F411" s="44"/>
    </row>
    <row r="412">
      <c r="A412" s="41"/>
      <c r="B412" s="41"/>
      <c r="C412" s="42"/>
      <c r="D412" s="41"/>
      <c r="E412" s="44" t="str">
        <f>IFERROR(__xludf.DUMMYFUNCTION("REGEXEXTRACT(C412, """"""([^""""]+)"""""")"),"#N/A")</f>
        <v>#N/A</v>
      </c>
      <c r="F412" s="44"/>
    </row>
    <row r="413">
      <c r="A413" s="41"/>
      <c r="B413" s="41"/>
      <c r="C413" s="42"/>
      <c r="D413" s="41"/>
      <c r="E413" s="44" t="str">
        <f>IFERROR(__xludf.DUMMYFUNCTION("REGEXEXTRACT(C413, """"""([^""""]+)"""""")"),"#N/A")</f>
        <v>#N/A</v>
      </c>
      <c r="F413" s="44"/>
    </row>
    <row r="414">
      <c r="A414" s="41"/>
      <c r="B414" s="41"/>
      <c r="C414" s="42"/>
      <c r="D414" s="41"/>
      <c r="E414" s="44" t="str">
        <f>IFERROR(__xludf.DUMMYFUNCTION("REGEXEXTRACT(C414, """"""([^""""]+)"""""")"),"#N/A")</f>
        <v>#N/A</v>
      </c>
      <c r="F414" s="44"/>
    </row>
    <row r="415">
      <c r="A415" s="41"/>
      <c r="B415" s="41"/>
      <c r="C415" s="42"/>
      <c r="D415" s="41"/>
      <c r="E415" s="44" t="str">
        <f>IFERROR(__xludf.DUMMYFUNCTION("REGEXEXTRACT(C415, """"""([^""""]+)"""""")"),"#N/A")</f>
        <v>#N/A</v>
      </c>
      <c r="F415" s="44"/>
    </row>
    <row r="416">
      <c r="A416" s="41"/>
      <c r="B416" s="41"/>
      <c r="C416" s="42"/>
      <c r="D416" s="41"/>
      <c r="E416" s="44" t="str">
        <f>IFERROR(__xludf.DUMMYFUNCTION("REGEXEXTRACT(C416, """"""([^""""]+)"""""")"),"#N/A")</f>
        <v>#N/A</v>
      </c>
      <c r="F416" s="44"/>
    </row>
    <row r="417">
      <c r="A417" s="41"/>
      <c r="B417" s="41"/>
      <c r="C417" s="42"/>
      <c r="D417" s="41"/>
      <c r="E417" s="44" t="str">
        <f>IFERROR(__xludf.DUMMYFUNCTION("REGEXEXTRACT(C417, """"""([^""""]+)"""""")"),"#N/A")</f>
        <v>#N/A</v>
      </c>
      <c r="F417" s="44"/>
    </row>
    <row r="418">
      <c r="A418" s="41"/>
      <c r="B418" s="41"/>
      <c r="C418" s="42"/>
      <c r="D418" s="41"/>
      <c r="E418" s="44" t="str">
        <f>IFERROR(__xludf.DUMMYFUNCTION("REGEXEXTRACT(C418, """"""([^""""]+)"""""")"),"#N/A")</f>
        <v>#N/A</v>
      </c>
      <c r="F418" s="44"/>
    </row>
    <row r="419">
      <c r="A419" s="41"/>
      <c r="B419" s="41"/>
      <c r="C419" s="42"/>
      <c r="D419" s="41"/>
      <c r="E419" s="44" t="str">
        <f>IFERROR(__xludf.DUMMYFUNCTION("REGEXEXTRACT(C419, """"""([^""""]+)"""""")"),"#N/A")</f>
        <v>#N/A</v>
      </c>
      <c r="F419" s="44"/>
    </row>
    <row r="420">
      <c r="A420" s="41"/>
      <c r="B420" s="41"/>
      <c r="C420" s="42"/>
      <c r="D420" s="41"/>
      <c r="E420" s="44" t="str">
        <f>IFERROR(__xludf.DUMMYFUNCTION("REGEXEXTRACT(C420, """"""([^""""]+)"""""")"),"#N/A")</f>
        <v>#N/A</v>
      </c>
      <c r="F420" s="44"/>
    </row>
    <row r="421">
      <c r="A421" s="41"/>
      <c r="B421" s="41"/>
      <c r="C421" s="42"/>
      <c r="D421" s="41"/>
      <c r="E421" s="44" t="str">
        <f>IFERROR(__xludf.DUMMYFUNCTION("REGEXEXTRACT(C421, """"""([^""""]+)"""""")"),"#N/A")</f>
        <v>#N/A</v>
      </c>
      <c r="F421" s="44"/>
    </row>
    <row r="422">
      <c r="A422" s="41"/>
      <c r="B422" s="41"/>
      <c r="C422" s="42"/>
      <c r="D422" s="41"/>
      <c r="E422" s="44" t="str">
        <f>IFERROR(__xludf.DUMMYFUNCTION("REGEXEXTRACT(C422, """"""([^""""]+)"""""")"),"#N/A")</f>
        <v>#N/A</v>
      </c>
      <c r="F422" s="44"/>
    </row>
    <row r="423">
      <c r="A423" s="41"/>
      <c r="B423" s="41"/>
      <c r="C423" s="42"/>
      <c r="D423" s="41"/>
      <c r="E423" s="44" t="str">
        <f>IFERROR(__xludf.DUMMYFUNCTION("REGEXEXTRACT(C423, """"""([^""""]+)"""""")"),"#N/A")</f>
        <v>#N/A</v>
      </c>
      <c r="F423" s="44"/>
    </row>
    <row r="424">
      <c r="A424" s="41"/>
      <c r="B424" s="41"/>
      <c r="C424" s="42"/>
      <c r="D424" s="41"/>
      <c r="E424" s="44" t="str">
        <f>IFERROR(__xludf.DUMMYFUNCTION("REGEXEXTRACT(C424, """"""([^""""]+)"""""")"),"#N/A")</f>
        <v>#N/A</v>
      </c>
      <c r="F424" s="44"/>
    </row>
    <row r="425">
      <c r="A425" s="41"/>
      <c r="B425" s="41"/>
      <c r="C425" s="42"/>
      <c r="D425" s="41"/>
      <c r="E425" s="44" t="str">
        <f>IFERROR(__xludf.DUMMYFUNCTION("REGEXEXTRACT(C425, """"""([^""""]+)"""""")"),"#N/A")</f>
        <v>#N/A</v>
      </c>
      <c r="F425" s="44"/>
    </row>
    <row r="426">
      <c r="A426" s="41"/>
      <c r="B426" s="41"/>
      <c r="C426" s="42"/>
      <c r="D426" s="41"/>
      <c r="E426" s="44" t="str">
        <f>IFERROR(__xludf.DUMMYFUNCTION("REGEXEXTRACT(C426, """"""([^""""]+)"""""")"),"#N/A")</f>
        <v>#N/A</v>
      </c>
      <c r="F426" s="44"/>
    </row>
    <row r="427">
      <c r="A427" s="41"/>
      <c r="B427" s="41"/>
      <c r="C427" s="42"/>
      <c r="D427" s="41"/>
      <c r="E427" s="44" t="str">
        <f>IFERROR(__xludf.DUMMYFUNCTION("REGEXEXTRACT(C427, """"""([^""""]+)"""""")"),"#N/A")</f>
        <v>#N/A</v>
      </c>
      <c r="F427" s="44"/>
    </row>
    <row r="428">
      <c r="A428" s="41"/>
      <c r="B428" s="41"/>
      <c r="C428" s="42"/>
      <c r="D428" s="41"/>
      <c r="E428" s="44" t="str">
        <f>IFERROR(__xludf.DUMMYFUNCTION("REGEXEXTRACT(C428, """"""([^""""]+)"""""")"),"#N/A")</f>
        <v>#N/A</v>
      </c>
      <c r="F428" s="44"/>
    </row>
    <row r="429">
      <c r="A429" s="41"/>
      <c r="B429" s="41"/>
      <c r="C429" s="42"/>
      <c r="D429" s="41"/>
      <c r="E429" s="44" t="str">
        <f>IFERROR(__xludf.DUMMYFUNCTION("REGEXEXTRACT(C429, """"""([^""""]+)"""""")"),"#N/A")</f>
        <v>#N/A</v>
      </c>
      <c r="F429" s="44"/>
    </row>
    <row r="430">
      <c r="A430" s="41"/>
      <c r="B430" s="41"/>
      <c r="C430" s="42"/>
      <c r="D430" s="41"/>
      <c r="E430" s="44" t="str">
        <f>IFERROR(__xludf.DUMMYFUNCTION("REGEXEXTRACT(C430, """"""([^""""]+)"""""")"),"#N/A")</f>
        <v>#N/A</v>
      </c>
      <c r="F430" s="44"/>
    </row>
    <row r="431">
      <c r="A431" s="41"/>
      <c r="B431" s="41"/>
      <c r="C431" s="42"/>
      <c r="D431" s="41"/>
      <c r="E431" s="44" t="str">
        <f>IFERROR(__xludf.DUMMYFUNCTION("REGEXEXTRACT(C431, """"""([^""""]+)"""""")"),"#N/A")</f>
        <v>#N/A</v>
      </c>
      <c r="F431" s="44"/>
    </row>
    <row r="432">
      <c r="A432" s="41"/>
      <c r="B432" s="41"/>
      <c r="C432" s="42"/>
      <c r="D432" s="41"/>
      <c r="E432" s="44" t="str">
        <f>IFERROR(__xludf.DUMMYFUNCTION("REGEXEXTRACT(C432, """"""([^""""]+)"""""")"),"#N/A")</f>
        <v>#N/A</v>
      </c>
      <c r="F432" s="44"/>
    </row>
    <row r="433">
      <c r="A433" s="41"/>
      <c r="B433" s="41"/>
      <c r="C433" s="42"/>
      <c r="D433" s="41"/>
      <c r="E433" s="44" t="str">
        <f>IFERROR(__xludf.DUMMYFUNCTION("REGEXEXTRACT(C433, """"""([^""""]+)"""""")"),"#N/A")</f>
        <v>#N/A</v>
      </c>
      <c r="F433" s="44"/>
    </row>
    <row r="434">
      <c r="A434" s="41"/>
      <c r="B434" s="41"/>
      <c r="C434" s="42"/>
      <c r="D434" s="41"/>
      <c r="E434" s="44" t="str">
        <f>IFERROR(__xludf.DUMMYFUNCTION("REGEXEXTRACT(C434, """"""([^""""]+)"""""")"),"#N/A")</f>
        <v>#N/A</v>
      </c>
      <c r="F434" s="44"/>
    </row>
    <row r="435">
      <c r="A435" s="41"/>
      <c r="B435" s="41"/>
      <c r="C435" s="42"/>
      <c r="D435" s="41"/>
      <c r="E435" s="44" t="str">
        <f>IFERROR(__xludf.DUMMYFUNCTION("REGEXEXTRACT(C435, """"""([^""""]+)"""""")"),"#N/A")</f>
        <v>#N/A</v>
      </c>
      <c r="F435" s="44"/>
    </row>
    <row r="436">
      <c r="A436" s="41"/>
      <c r="B436" s="41"/>
      <c r="C436" s="42"/>
      <c r="D436" s="41"/>
      <c r="E436" s="44" t="str">
        <f>IFERROR(__xludf.DUMMYFUNCTION("REGEXEXTRACT(C436, """"""([^""""]+)"""""")"),"#N/A")</f>
        <v>#N/A</v>
      </c>
      <c r="F436" s="44"/>
    </row>
    <row r="437">
      <c r="A437" s="41"/>
      <c r="B437" s="41"/>
      <c r="C437" s="42"/>
      <c r="D437" s="41"/>
      <c r="E437" s="44" t="str">
        <f>IFERROR(__xludf.DUMMYFUNCTION("REGEXEXTRACT(C437, """"""([^""""]+)"""""")"),"#N/A")</f>
        <v>#N/A</v>
      </c>
      <c r="F437" s="44"/>
    </row>
    <row r="438">
      <c r="A438" s="41"/>
      <c r="B438" s="41"/>
      <c r="C438" s="42"/>
      <c r="D438" s="41"/>
      <c r="E438" s="44" t="str">
        <f>IFERROR(__xludf.DUMMYFUNCTION("REGEXEXTRACT(C438, """"""([^""""]+)"""""")"),"#N/A")</f>
        <v>#N/A</v>
      </c>
      <c r="F438" s="44"/>
    </row>
    <row r="439">
      <c r="A439" s="41"/>
      <c r="B439" s="41"/>
      <c r="C439" s="42"/>
      <c r="D439" s="41"/>
      <c r="E439" s="44" t="str">
        <f>IFERROR(__xludf.DUMMYFUNCTION("REGEXEXTRACT(C439, """"""([^""""]+)"""""")"),"#N/A")</f>
        <v>#N/A</v>
      </c>
      <c r="F439" s="44"/>
    </row>
    <row r="440">
      <c r="A440" s="41"/>
      <c r="B440" s="41"/>
      <c r="C440" s="42"/>
      <c r="D440" s="41"/>
      <c r="E440" s="44" t="str">
        <f>IFERROR(__xludf.DUMMYFUNCTION("REGEXEXTRACT(C440, """"""([^""""]+)"""""")"),"#N/A")</f>
        <v>#N/A</v>
      </c>
      <c r="F440" s="44"/>
    </row>
    <row r="441">
      <c r="A441" s="41"/>
      <c r="B441" s="41"/>
      <c r="C441" s="42"/>
      <c r="D441" s="41"/>
      <c r="E441" s="44" t="str">
        <f>IFERROR(__xludf.DUMMYFUNCTION("REGEXEXTRACT(C441, """"""([^""""]+)"""""")"),"#N/A")</f>
        <v>#N/A</v>
      </c>
      <c r="F441" s="44"/>
    </row>
    <row r="442">
      <c r="A442" s="41"/>
      <c r="B442" s="41"/>
      <c r="C442" s="42"/>
      <c r="D442" s="41"/>
      <c r="E442" s="44" t="str">
        <f>IFERROR(__xludf.DUMMYFUNCTION("REGEXEXTRACT(C442, """"""([^""""]+)"""""")"),"#N/A")</f>
        <v>#N/A</v>
      </c>
      <c r="F442" s="44"/>
    </row>
    <row r="443">
      <c r="A443" s="41"/>
      <c r="B443" s="41"/>
      <c r="C443" s="42"/>
      <c r="D443" s="41"/>
      <c r="E443" s="44" t="str">
        <f>IFERROR(__xludf.DUMMYFUNCTION("REGEXEXTRACT(C443, """"""([^""""]+)"""""")"),"#N/A")</f>
        <v>#N/A</v>
      </c>
      <c r="F443" s="44"/>
    </row>
    <row r="444">
      <c r="A444" s="41"/>
      <c r="B444" s="41"/>
      <c r="C444" s="42"/>
      <c r="D444" s="41"/>
      <c r="E444" s="44" t="str">
        <f>IFERROR(__xludf.DUMMYFUNCTION("REGEXEXTRACT(C444, """"""([^""""]+)"""""")"),"#N/A")</f>
        <v>#N/A</v>
      </c>
      <c r="F444" s="44"/>
    </row>
    <row r="445">
      <c r="A445" s="41"/>
      <c r="B445" s="41"/>
      <c r="C445" s="42"/>
      <c r="D445" s="41"/>
      <c r="E445" s="44" t="str">
        <f>IFERROR(__xludf.DUMMYFUNCTION("REGEXEXTRACT(C445, """"""([^""""]+)"""""")"),"#N/A")</f>
        <v>#N/A</v>
      </c>
      <c r="F445" s="44"/>
    </row>
    <row r="446">
      <c r="A446" s="41"/>
      <c r="B446" s="41"/>
      <c r="C446" s="42"/>
      <c r="D446" s="41"/>
      <c r="E446" s="44" t="str">
        <f>IFERROR(__xludf.DUMMYFUNCTION("REGEXEXTRACT(C446, """"""([^""""]+)"""""")"),"#N/A")</f>
        <v>#N/A</v>
      </c>
      <c r="F446" s="44"/>
    </row>
    <row r="447">
      <c r="A447" s="41"/>
      <c r="B447" s="41"/>
      <c r="C447" s="42"/>
      <c r="D447" s="41"/>
      <c r="E447" s="44" t="str">
        <f>IFERROR(__xludf.DUMMYFUNCTION("REGEXEXTRACT(C447, """"""([^""""]+)"""""")"),"#N/A")</f>
        <v>#N/A</v>
      </c>
      <c r="F447" s="44"/>
    </row>
    <row r="448">
      <c r="A448" s="41"/>
      <c r="B448" s="41"/>
      <c r="C448" s="42"/>
      <c r="D448" s="41"/>
      <c r="E448" s="44" t="str">
        <f>IFERROR(__xludf.DUMMYFUNCTION("REGEXEXTRACT(C448, """"""([^""""]+)"""""")"),"#N/A")</f>
        <v>#N/A</v>
      </c>
      <c r="F448" s="44"/>
    </row>
    <row r="449">
      <c r="A449" s="41"/>
      <c r="B449" s="41"/>
      <c r="C449" s="42"/>
      <c r="D449" s="41"/>
      <c r="E449" s="44" t="str">
        <f>IFERROR(__xludf.DUMMYFUNCTION("REGEXEXTRACT(C449, """"""([^""""]+)"""""")"),"#N/A")</f>
        <v>#N/A</v>
      </c>
      <c r="F449" s="44"/>
    </row>
    <row r="450">
      <c r="A450" s="41"/>
      <c r="B450" s="41"/>
      <c r="C450" s="42"/>
      <c r="D450" s="41"/>
      <c r="E450" s="44" t="str">
        <f>IFERROR(__xludf.DUMMYFUNCTION("REGEXEXTRACT(C450, """"""([^""""]+)"""""")"),"#N/A")</f>
        <v>#N/A</v>
      </c>
      <c r="F450" s="44"/>
    </row>
    <row r="451">
      <c r="A451" s="41"/>
      <c r="B451" s="41"/>
      <c r="C451" s="42"/>
      <c r="D451" s="41"/>
      <c r="E451" s="44" t="str">
        <f>IFERROR(__xludf.DUMMYFUNCTION("REGEXEXTRACT(C451, """"""([^""""]+)"""""")"),"#N/A")</f>
        <v>#N/A</v>
      </c>
      <c r="F451" s="44"/>
    </row>
    <row r="452">
      <c r="A452" s="41"/>
      <c r="B452" s="41"/>
      <c r="C452" s="42"/>
      <c r="D452" s="41"/>
      <c r="E452" s="44" t="str">
        <f>IFERROR(__xludf.DUMMYFUNCTION("REGEXEXTRACT(C452, """"""([^""""]+)"""""")"),"#N/A")</f>
        <v>#N/A</v>
      </c>
      <c r="F452" s="44"/>
    </row>
    <row r="453">
      <c r="A453" s="41"/>
      <c r="B453" s="41"/>
      <c r="C453" s="42"/>
      <c r="D453" s="41"/>
      <c r="E453" s="44" t="str">
        <f>IFERROR(__xludf.DUMMYFUNCTION("REGEXEXTRACT(C453, """"""([^""""]+)"""""")"),"#N/A")</f>
        <v>#N/A</v>
      </c>
      <c r="F453" s="44"/>
    </row>
    <row r="454">
      <c r="A454" s="41"/>
      <c r="B454" s="41"/>
      <c r="C454" s="42"/>
      <c r="D454" s="41"/>
      <c r="E454" s="44" t="str">
        <f>IFERROR(__xludf.DUMMYFUNCTION("REGEXEXTRACT(C454, """"""([^""""]+)"""""")"),"#N/A")</f>
        <v>#N/A</v>
      </c>
      <c r="F454" s="44"/>
    </row>
    <row r="455">
      <c r="A455" s="41"/>
      <c r="B455" s="41"/>
      <c r="C455" s="42"/>
      <c r="D455" s="41"/>
      <c r="E455" s="44" t="str">
        <f>IFERROR(__xludf.DUMMYFUNCTION("REGEXEXTRACT(C455, """"""([^""""]+)"""""")"),"#N/A")</f>
        <v>#N/A</v>
      </c>
      <c r="F455" s="44"/>
    </row>
    <row r="456">
      <c r="A456" s="41"/>
      <c r="B456" s="41"/>
      <c r="C456" s="42"/>
      <c r="D456" s="41"/>
      <c r="E456" s="44" t="str">
        <f>IFERROR(__xludf.DUMMYFUNCTION("REGEXEXTRACT(C456, """"""([^""""]+)"""""")"),"#N/A")</f>
        <v>#N/A</v>
      </c>
      <c r="F456" s="44"/>
    </row>
    <row r="457">
      <c r="A457" s="41"/>
      <c r="B457" s="41"/>
      <c r="C457" s="42"/>
      <c r="D457" s="41"/>
      <c r="E457" s="44" t="str">
        <f>IFERROR(__xludf.DUMMYFUNCTION("REGEXEXTRACT(C457, """"""([^""""]+)"""""")"),"#N/A")</f>
        <v>#N/A</v>
      </c>
      <c r="F457" s="44"/>
    </row>
    <row r="458">
      <c r="A458" s="41"/>
      <c r="B458" s="41"/>
      <c r="C458" s="42"/>
      <c r="D458" s="41"/>
      <c r="E458" s="44" t="str">
        <f>IFERROR(__xludf.DUMMYFUNCTION("REGEXEXTRACT(C458, """"""([^""""]+)"""""")"),"#N/A")</f>
        <v>#N/A</v>
      </c>
      <c r="F458" s="44"/>
    </row>
    <row r="459">
      <c r="A459" s="41"/>
      <c r="B459" s="41"/>
      <c r="C459" s="42"/>
      <c r="D459" s="41"/>
      <c r="E459" s="44" t="str">
        <f>IFERROR(__xludf.DUMMYFUNCTION("REGEXEXTRACT(C459, """"""([^""""]+)"""""")"),"#N/A")</f>
        <v>#N/A</v>
      </c>
      <c r="F459" s="44"/>
    </row>
    <row r="460">
      <c r="A460" s="41"/>
      <c r="B460" s="41"/>
      <c r="C460" s="42"/>
      <c r="D460" s="41"/>
      <c r="E460" s="44" t="str">
        <f>IFERROR(__xludf.DUMMYFUNCTION("REGEXEXTRACT(C460, """"""([^""""]+)"""""")"),"#N/A")</f>
        <v>#N/A</v>
      </c>
      <c r="F460" s="44"/>
    </row>
    <row r="461">
      <c r="A461" s="41"/>
      <c r="B461" s="41"/>
      <c r="C461" s="42"/>
      <c r="D461" s="41"/>
      <c r="E461" s="44" t="str">
        <f>IFERROR(__xludf.DUMMYFUNCTION("REGEXEXTRACT(C461, """"""([^""""]+)"""""")"),"#N/A")</f>
        <v>#N/A</v>
      </c>
      <c r="F461" s="44"/>
    </row>
    <row r="462">
      <c r="A462" s="41"/>
      <c r="B462" s="41"/>
      <c r="C462" s="42"/>
      <c r="D462" s="41"/>
      <c r="E462" s="44" t="str">
        <f>IFERROR(__xludf.DUMMYFUNCTION("REGEXEXTRACT(C462, """"""([^""""]+)"""""")"),"#N/A")</f>
        <v>#N/A</v>
      </c>
      <c r="F462" s="44"/>
    </row>
    <row r="463">
      <c r="A463" s="41"/>
      <c r="B463" s="41"/>
      <c r="C463" s="42"/>
      <c r="D463" s="41"/>
      <c r="E463" s="44" t="str">
        <f>IFERROR(__xludf.DUMMYFUNCTION("REGEXEXTRACT(C463, """"""([^""""]+)"""""")"),"#N/A")</f>
        <v>#N/A</v>
      </c>
      <c r="F463" s="44"/>
    </row>
    <row r="464">
      <c r="A464" s="41"/>
      <c r="B464" s="41"/>
      <c r="C464" s="42"/>
      <c r="D464" s="41"/>
      <c r="E464" s="44" t="str">
        <f>IFERROR(__xludf.DUMMYFUNCTION("REGEXEXTRACT(C464, """"""([^""""]+)"""""")"),"#N/A")</f>
        <v>#N/A</v>
      </c>
      <c r="F464" s="44"/>
    </row>
    <row r="465">
      <c r="A465" s="41"/>
      <c r="B465" s="41"/>
      <c r="C465" s="42"/>
      <c r="D465" s="41"/>
      <c r="E465" s="44" t="str">
        <f>IFERROR(__xludf.DUMMYFUNCTION("REGEXEXTRACT(C465, """"""([^""""]+)"""""")"),"#N/A")</f>
        <v>#N/A</v>
      </c>
      <c r="F465" s="44"/>
    </row>
    <row r="466">
      <c r="A466" s="41"/>
      <c r="B466" s="41"/>
      <c r="C466" s="42"/>
      <c r="D466" s="41"/>
      <c r="E466" s="44" t="str">
        <f>IFERROR(__xludf.DUMMYFUNCTION("REGEXEXTRACT(C466, """"""([^""""]+)"""""")"),"#N/A")</f>
        <v>#N/A</v>
      </c>
      <c r="F466" s="44"/>
    </row>
    <row r="467">
      <c r="A467" s="41"/>
      <c r="B467" s="41"/>
      <c r="C467" s="42"/>
      <c r="D467" s="41"/>
      <c r="E467" s="44" t="str">
        <f>IFERROR(__xludf.DUMMYFUNCTION("REGEXEXTRACT(C467, """"""([^""""]+)"""""")"),"#N/A")</f>
        <v>#N/A</v>
      </c>
      <c r="F467" s="44"/>
    </row>
    <row r="468">
      <c r="A468" s="41"/>
      <c r="B468" s="41"/>
      <c r="C468" s="42"/>
      <c r="D468" s="41"/>
      <c r="E468" s="44" t="str">
        <f>IFERROR(__xludf.DUMMYFUNCTION("REGEXEXTRACT(C468, """"""([^""""]+)"""""")"),"#N/A")</f>
        <v>#N/A</v>
      </c>
      <c r="F468" s="44"/>
    </row>
    <row r="469">
      <c r="A469" s="41"/>
      <c r="B469" s="41"/>
      <c r="C469" s="42"/>
      <c r="D469" s="41"/>
      <c r="E469" s="44" t="str">
        <f>IFERROR(__xludf.DUMMYFUNCTION("REGEXEXTRACT(C469, """"""([^""""]+)"""""")"),"#N/A")</f>
        <v>#N/A</v>
      </c>
      <c r="F469" s="44"/>
    </row>
    <row r="470">
      <c r="A470" s="41"/>
      <c r="B470" s="41"/>
      <c r="C470" s="42"/>
      <c r="D470" s="41"/>
      <c r="E470" s="44" t="str">
        <f>IFERROR(__xludf.DUMMYFUNCTION("REGEXEXTRACT(C470, """"""([^""""]+)"""""")"),"#N/A")</f>
        <v>#N/A</v>
      </c>
      <c r="F470" s="44"/>
    </row>
    <row r="471">
      <c r="A471" s="41"/>
      <c r="B471" s="41"/>
      <c r="C471" s="42"/>
      <c r="D471" s="41"/>
      <c r="E471" s="44" t="str">
        <f>IFERROR(__xludf.DUMMYFUNCTION("REGEXEXTRACT(C471, """"""([^""""]+)"""""")"),"#N/A")</f>
        <v>#N/A</v>
      </c>
      <c r="F471" s="44"/>
    </row>
    <row r="472">
      <c r="A472" s="41"/>
      <c r="B472" s="41"/>
      <c r="C472" s="42"/>
      <c r="D472" s="41"/>
      <c r="E472" s="44" t="str">
        <f>IFERROR(__xludf.DUMMYFUNCTION("REGEXEXTRACT(C472, """"""([^""""]+)"""""")"),"#N/A")</f>
        <v>#N/A</v>
      </c>
      <c r="F472" s="44"/>
    </row>
    <row r="473">
      <c r="A473" s="41"/>
      <c r="B473" s="41"/>
      <c r="C473" s="42"/>
      <c r="D473" s="41"/>
      <c r="E473" s="44" t="str">
        <f>IFERROR(__xludf.DUMMYFUNCTION("REGEXEXTRACT(C473, """"""([^""""]+)"""""")"),"#N/A")</f>
        <v>#N/A</v>
      </c>
      <c r="F473" s="44"/>
    </row>
    <row r="474">
      <c r="A474" s="41"/>
      <c r="B474" s="41"/>
      <c r="C474" s="42"/>
      <c r="D474" s="41"/>
      <c r="E474" s="44" t="str">
        <f>IFERROR(__xludf.DUMMYFUNCTION("REGEXEXTRACT(C474, """"""([^""""]+)"""""")"),"#N/A")</f>
        <v>#N/A</v>
      </c>
      <c r="F474" s="44"/>
    </row>
    <row r="475">
      <c r="A475" s="41"/>
      <c r="B475" s="41"/>
      <c r="C475" s="42"/>
      <c r="D475" s="41"/>
      <c r="E475" s="44" t="str">
        <f>IFERROR(__xludf.DUMMYFUNCTION("REGEXEXTRACT(C475, """"""([^""""]+)"""""")"),"#N/A")</f>
        <v>#N/A</v>
      </c>
      <c r="F475" s="44"/>
    </row>
    <row r="476">
      <c r="A476" s="41"/>
      <c r="B476" s="41"/>
      <c r="C476" s="42"/>
      <c r="D476" s="41"/>
      <c r="E476" s="44" t="str">
        <f>IFERROR(__xludf.DUMMYFUNCTION("REGEXEXTRACT(C476, """"""([^""""]+)"""""")"),"#N/A")</f>
        <v>#N/A</v>
      </c>
      <c r="F476" s="44"/>
    </row>
    <row r="477">
      <c r="A477" s="41"/>
      <c r="B477" s="41"/>
      <c r="C477" s="42"/>
      <c r="D477" s="41"/>
      <c r="E477" s="44" t="str">
        <f>IFERROR(__xludf.DUMMYFUNCTION("REGEXEXTRACT(C477, """"""([^""""]+)"""""")"),"#N/A")</f>
        <v>#N/A</v>
      </c>
      <c r="F477" s="44"/>
    </row>
    <row r="478">
      <c r="A478" s="41"/>
      <c r="B478" s="41"/>
      <c r="C478" s="42"/>
      <c r="D478" s="41"/>
      <c r="E478" s="44" t="str">
        <f>IFERROR(__xludf.DUMMYFUNCTION("REGEXEXTRACT(C478, """"""([^""""]+)"""""")"),"#N/A")</f>
        <v>#N/A</v>
      </c>
      <c r="F478" s="44"/>
    </row>
    <row r="479">
      <c r="A479" s="41"/>
      <c r="B479" s="41"/>
      <c r="C479" s="42"/>
      <c r="D479" s="41"/>
      <c r="E479" s="44" t="str">
        <f>IFERROR(__xludf.DUMMYFUNCTION("REGEXEXTRACT(C479, """"""([^""""]+)"""""")"),"#N/A")</f>
        <v>#N/A</v>
      </c>
      <c r="F479" s="44"/>
    </row>
    <row r="480">
      <c r="A480" s="41"/>
      <c r="B480" s="41"/>
      <c r="C480" s="42"/>
      <c r="D480" s="41"/>
      <c r="E480" s="44" t="str">
        <f>IFERROR(__xludf.DUMMYFUNCTION("REGEXEXTRACT(C480, """"""([^""""]+)"""""")"),"#N/A")</f>
        <v>#N/A</v>
      </c>
      <c r="F480" s="44"/>
    </row>
    <row r="481">
      <c r="A481" s="41"/>
      <c r="B481" s="41"/>
      <c r="C481" s="42"/>
      <c r="D481" s="41"/>
      <c r="E481" s="44" t="str">
        <f>IFERROR(__xludf.DUMMYFUNCTION("REGEXEXTRACT(C481, """"""([^""""]+)"""""")"),"#N/A")</f>
        <v>#N/A</v>
      </c>
      <c r="F481" s="44"/>
    </row>
    <row r="482">
      <c r="A482" s="41"/>
      <c r="B482" s="41"/>
      <c r="C482" s="42"/>
      <c r="D482" s="41"/>
      <c r="E482" s="44" t="str">
        <f>IFERROR(__xludf.DUMMYFUNCTION("REGEXEXTRACT(C482, """"""([^""""]+)"""""")"),"#N/A")</f>
        <v>#N/A</v>
      </c>
      <c r="F482" s="44"/>
    </row>
    <row r="483">
      <c r="A483" s="41"/>
      <c r="B483" s="41"/>
      <c r="C483" s="42"/>
      <c r="D483" s="41"/>
      <c r="E483" s="44" t="str">
        <f>IFERROR(__xludf.DUMMYFUNCTION("REGEXEXTRACT(C483, """"""([^""""]+)"""""")"),"#N/A")</f>
        <v>#N/A</v>
      </c>
      <c r="F483" s="44"/>
    </row>
    <row r="484">
      <c r="A484" s="41"/>
      <c r="B484" s="41"/>
      <c r="C484" s="42"/>
      <c r="D484" s="41"/>
      <c r="E484" s="44" t="str">
        <f>IFERROR(__xludf.DUMMYFUNCTION("REGEXEXTRACT(C484, """"""([^""""]+)"""""")"),"#N/A")</f>
        <v>#N/A</v>
      </c>
      <c r="F484" s="44"/>
    </row>
    <row r="485">
      <c r="A485" s="41"/>
      <c r="B485" s="41"/>
      <c r="C485" s="42"/>
      <c r="D485" s="41"/>
      <c r="E485" s="44" t="str">
        <f>IFERROR(__xludf.DUMMYFUNCTION("REGEXEXTRACT(C485, """"""([^""""]+)"""""")"),"#N/A")</f>
        <v>#N/A</v>
      </c>
      <c r="F485" s="44"/>
    </row>
    <row r="486">
      <c r="A486" s="41"/>
      <c r="B486" s="41"/>
      <c r="C486" s="42"/>
      <c r="D486" s="41"/>
      <c r="E486" s="44" t="str">
        <f>IFERROR(__xludf.DUMMYFUNCTION("REGEXEXTRACT(C486, """"""([^""""]+)"""""")"),"#N/A")</f>
        <v>#N/A</v>
      </c>
      <c r="F486" s="44"/>
    </row>
    <row r="487">
      <c r="A487" s="41"/>
      <c r="B487" s="41"/>
      <c r="C487" s="42"/>
      <c r="D487" s="41"/>
      <c r="E487" s="44" t="str">
        <f>IFERROR(__xludf.DUMMYFUNCTION("REGEXEXTRACT(C487, """"""([^""""]+)"""""")"),"#N/A")</f>
        <v>#N/A</v>
      </c>
      <c r="F487" s="44"/>
    </row>
    <row r="488">
      <c r="A488" s="41"/>
      <c r="B488" s="41"/>
      <c r="C488" s="42"/>
      <c r="D488" s="41"/>
      <c r="E488" s="44" t="str">
        <f>IFERROR(__xludf.DUMMYFUNCTION("REGEXEXTRACT(C488, """"""([^""""]+)"""""")"),"#N/A")</f>
        <v>#N/A</v>
      </c>
      <c r="F488" s="44"/>
    </row>
    <row r="489">
      <c r="A489" s="41"/>
      <c r="B489" s="41"/>
      <c r="C489" s="42"/>
      <c r="D489" s="41"/>
      <c r="E489" s="44" t="str">
        <f>IFERROR(__xludf.DUMMYFUNCTION("REGEXEXTRACT(C489, """"""([^""""]+)"""""")"),"#N/A")</f>
        <v>#N/A</v>
      </c>
      <c r="F489" s="44"/>
    </row>
    <row r="490">
      <c r="A490" s="41"/>
      <c r="B490" s="41"/>
      <c r="C490" s="42"/>
      <c r="D490" s="41"/>
      <c r="E490" s="44" t="str">
        <f>IFERROR(__xludf.DUMMYFUNCTION("REGEXEXTRACT(C490, """"""([^""""]+)"""""")"),"#N/A")</f>
        <v>#N/A</v>
      </c>
      <c r="F490" s="44"/>
    </row>
    <row r="491">
      <c r="A491" s="41"/>
      <c r="B491" s="41"/>
      <c r="C491" s="42"/>
      <c r="D491" s="41"/>
      <c r="E491" s="44" t="str">
        <f>IFERROR(__xludf.DUMMYFUNCTION("REGEXEXTRACT(C491, """"""([^""""]+)"""""")"),"#N/A")</f>
        <v>#N/A</v>
      </c>
      <c r="F491" s="44"/>
    </row>
    <row r="492">
      <c r="A492" s="41"/>
      <c r="B492" s="41"/>
      <c r="C492" s="42"/>
      <c r="D492" s="41"/>
      <c r="E492" s="44" t="str">
        <f>IFERROR(__xludf.DUMMYFUNCTION("REGEXEXTRACT(C492, """"""([^""""]+)"""""")"),"#N/A")</f>
        <v>#N/A</v>
      </c>
      <c r="F492" s="44"/>
    </row>
    <row r="493">
      <c r="A493" s="41"/>
      <c r="B493" s="41"/>
      <c r="C493" s="42"/>
      <c r="D493" s="41"/>
      <c r="E493" s="44" t="str">
        <f>IFERROR(__xludf.DUMMYFUNCTION("REGEXEXTRACT(C493, """"""([^""""]+)"""""")"),"#N/A")</f>
        <v>#N/A</v>
      </c>
      <c r="F493" s="44"/>
    </row>
    <row r="494">
      <c r="A494" s="41"/>
      <c r="B494" s="41"/>
      <c r="C494" s="42"/>
      <c r="D494" s="41"/>
      <c r="E494" s="44" t="str">
        <f>IFERROR(__xludf.DUMMYFUNCTION("REGEXEXTRACT(C494, """"""([^""""]+)"""""")"),"#N/A")</f>
        <v>#N/A</v>
      </c>
      <c r="F494" s="44"/>
    </row>
    <row r="495">
      <c r="A495" s="41"/>
      <c r="B495" s="41"/>
      <c r="C495" s="42"/>
      <c r="D495" s="41"/>
      <c r="E495" s="44" t="str">
        <f>IFERROR(__xludf.DUMMYFUNCTION("REGEXEXTRACT(C495, """"""([^""""]+)"""""")"),"#N/A")</f>
        <v>#N/A</v>
      </c>
      <c r="F495" s="44"/>
    </row>
    <row r="496">
      <c r="A496" s="41"/>
      <c r="B496" s="41"/>
      <c r="C496" s="42"/>
      <c r="D496" s="41"/>
      <c r="E496" s="44" t="str">
        <f>IFERROR(__xludf.DUMMYFUNCTION("REGEXEXTRACT(C496, """"""([^""""]+)"""""")"),"#N/A")</f>
        <v>#N/A</v>
      </c>
      <c r="F496" s="44"/>
    </row>
    <row r="497">
      <c r="A497" s="41"/>
      <c r="B497" s="41"/>
      <c r="C497" s="42"/>
      <c r="D497" s="41"/>
      <c r="E497" s="44" t="str">
        <f>IFERROR(__xludf.DUMMYFUNCTION("REGEXEXTRACT(C497, """"""([^""""]+)"""""")"),"#N/A")</f>
        <v>#N/A</v>
      </c>
      <c r="F497" s="44"/>
    </row>
    <row r="498">
      <c r="A498" s="41"/>
      <c r="B498" s="41"/>
      <c r="C498" s="42"/>
      <c r="D498" s="41"/>
      <c r="E498" s="44" t="str">
        <f>IFERROR(__xludf.DUMMYFUNCTION("REGEXEXTRACT(C498, """"""([^""""]+)"""""")"),"#N/A")</f>
        <v>#N/A</v>
      </c>
      <c r="F498" s="44"/>
    </row>
    <row r="499">
      <c r="A499" s="41"/>
      <c r="B499" s="41"/>
      <c r="C499" s="42"/>
      <c r="D499" s="41"/>
      <c r="E499" s="44" t="str">
        <f>IFERROR(__xludf.DUMMYFUNCTION("REGEXEXTRACT(C499, """"""([^""""]+)"""""")"),"#N/A")</f>
        <v>#N/A</v>
      </c>
      <c r="F499" s="44"/>
    </row>
    <row r="500">
      <c r="A500" s="41"/>
      <c r="B500" s="41"/>
      <c r="C500" s="42"/>
      <c r="D500" s="41"/>
      <c r="E500" s="44" t="str">
        <f>IFERROR(__xludf.DUMMYFUNCTION("REGEXEXTRACT(C500, """"""([^""""]+)"""""")"),"#N/A")</f>
        <v>#N/A</v>
      </c>
      <c r="F500" s="44"/>
    </row>
    <row r="501">
      <c r="A501" s="41"/>
      <c r="B501" s="41"/>
      <c r="C501" s="42"/>
      <c r="D501" s="41"/>
      <c r="E501" s="44" t="str">
        <f>IFERROR(__xludf.DUMMYFUNCTION("REGEXEXTRACT(C501, """"""([^""""]+)"""""")"),"#N/A")</f>
        <v>#N/A</v>
      </c>
      <c r="F501" s="44"/>
    </row>
    <row r="502">
      <c r="A502" s="41"/>
      <c r="B502" s="41"/>
      <c r="C502" s="42"/>
      <c r="D502" s="41"/>
      <c r="E502" s="44" t="str">
        <f>IFERROR(__xludf.DUMMYFUNCTION("REGEXEXTRACT(C502, """"""([^""""]+)"""""")"),"#N/A")</f>
        <v>#N/A</v>
      </c>
      <c r="F502" s="44"/>
    </row>
    <row r="503">
      <c r="A503" s="41"/>
      <c r="B503" s="41"/>
      <c r="C503" s="42"/>
      <c r="D503" s="41"/>
      <c r="E503" s="44" t="str">
        <f>IFERROR(__xludf.DUMMYFUNCTION("REGEXEXTRACT(C503, """"""([^""""]+)"""""")"),"#N/A")</f>
        <v>#N/A</v>
      </c>
      <c r="F503" s="44"/>
    </row>
    <row r="504">
      <c r="A504" s="41"/>
      <c r="B504" s="41"/>
      <c r="C504" s="42"/>
      <c r="D504" s="41"/>
      <c r="E504" s="44" t="str">
        <f>IFERROR(__xludf.DUMMYFUNCTION("REGEXEXTRACT(C504, """"""([^""""]+)"""""")"),"#N/A")</f>
        <v>#N/A</v>
      </c>
      <c r="F504" s="44"/>
    </row>
    <row r="505">
      <c r="A505" s="41"/>
      <c r="B505" s="41"/>
      <c r="C505" s="42"/>
      <c r="D505" s="41"/>
      <c r="E505" s="44" t="str">
        <f>IFERROR(__xludf.DUMMYFUNCTION("REGEXEXTRACT(C505, """"""([^""""]+)"""""")"),"#N/A")</f>
        <v>#N/A</v>
      </c>
      <c r="F505" s="44"/>
    </row>
    <row r="506">
      <c r="A506" s="41"/>
      <c r="B506" s="41"/>
      <c r="C506" s="42"/>
      <c r="D506" s="41"/>
      <c r="E506" s="44" t="str">
        <f>IFERROR(__xludf.DUMMYFUNCTION("REGEXEXTRACT(C506, """"""([^""""]+)"""""")"),"#N/A")</f>
        <v>#N/A</v>
      </c>
      <c r="F506" s="44"/>
    </row>
    <row r="507">
      <c r="A507" s="41"/>
      <c r="B507" s="41"/>
      <c r="C507" s="42"/>
      <c r="D507" s="41"/>
      <c r="E507" s="44" t="str">
        <f>IFERROR(__xludf.DUMMYFUNCTION("REGEXEXTRACT(C507, """"""([^""""]+)"""""")"),"#N/A")</f>
        <v>#N/A</v>
      </c>
      <c r="F507" s="44"/>
    </row>
    <row r="508">
      <c r="A508" s="41"/>
      <c r="B508" s="41"/>
      <c r="C508" s="42"/>
      <c r="D508" s="41"/>
      <c r="E508" s="44" t="str">
        <f>IFERROR(__xludf.DUMMYFUNCTION("REGEXEXTRACT(C508, """"""([^""""]+)"""""")"),"#N/A")</f>
        <v>#N/A</v>
      </c>
      <c r="F508" s="44"/>
    </row>
    <row r="509">
      <c r="A509" s="41"/>
      <c r="B509" s="41"/>
      <c r="C509" s="42"/>
      <c r="D509" s="41"/>
      <c r="E509" s="44" t="str">
        <f>IFERROR(__xludf.DUMMYFUNCTION("REGEXEXTRACT(C509, """"""([^""""]+)"""""")"),"#N/A")</f>
        <v>#N/A</v>
      </c>
      <c r="F509" s="44"/>
    </row>
    <row r="510">
      <c r="A510" s="41"/>
      <c r="B510" s="41"/>
      <c r="C510" s="42"/>
      <c r="D510" s="41"/>
      <c r="E510" s="44" t="str">
        <f>IFERROR(__xludf.DUMMYFUNCTION("REGEXEXTRACT(C510, """"""([^""""]+)"""""")"),"#N/A")</f>
        <v>#N/A</v>
      </c>
      <c r="F510" s="44"/>
    </row>
    <row r="511">
      <c r="A511" s="41"/>
      <c r="B511" s="41"/>
      <c r="C511" s="42"/>
      <c r="D511" s="41"/>
      <c r="E511" s="44" t="str">
        <f>IFERROR(__xludf.DUMMYFUNCTION("REGEXEXTRACT(C511, """"""([^""""]+)"""""")"),"#N/A")</f>
        <v>#N/A</v>
      </c>
      <c r="F511" s="44"/>
    </row>
    <row r="512">
      <c r="A512" s="41"/>
      <c r="B512" s="41"/>
      <c r="C512" s="42"/>
      <c r="D512" s="41"/>
      <c r="E512" s="44" t="str">
        <f>IFERROR(__xludf.DUMMYFUNCTION("REGEXEXTRACT(C512, """"""([^""""]+)"""""")"),"#N/A")</f>
        <v>#N/A</v>
      </c>
      <c r="F512" s="44"/>
    </row>
    <row r="513">
      <c r="A513" s="41"/>
      <c r="B513" s="41"/>
      <c r="C513" s="42"/>
      <c r="D513" s="41"/>
      <c r="E513" s="44" t="str">
        <f>IFERROR(__xludf.DUMMYFUNCTION("REGEXEXTRACT(C513, """"""([^""""]+)"""""")"),"#N/A")</f>
        <v>#N/A</v>
      </c>
      <c r="F513" s="44"/>
    </row>
    <row r="514">
      <c r="A514" s="41"/>
      <c r="B514" s="41"/>
      <c r="C514" s="42"/>
      <c r="D514" s="41"/>
      <c r="E514" s="44" t="str">
        <f>IFERROR(__xludf.DUMMYFUNCTION("REGEXEXTRACT(C514, """"""([^""""]+)"""""")"),"#N/A")</f>
        <v>#N/A</v>
      </c>
      <c r="F514" s="44"/>
    </row>
    <row r="515">
      <c r="A515" s="41"/>
      <c r="B515" s="41"/>
      <c r="C515" s="42"/>
      <c r="D515" s="41"/>
      <c r="E515" s="44" t="str">
        <f>IFERROR(__xludf.DUMMYFUNCTION("REGEXEXTRACT(C515, """"""([^""""]+)"""""")"),"#N/A")</f>
        <v>#N/A</v>
      </c>
      <c r="F515" s="44"/>
    </row>
    <row r="516">
      <c r="A516" s="41"/>
      <c r="B516" s="41"/>
      <c r="C516" s="42"/>
      <c r="D516" s="41"/>
      <c r="E516" s="44" t="str">
        <f>IFERROR(__xludf.DUMMYFUNCTION("REGEXEXTRACT(C516, """"""([^""""]+)"""""")"),"#N/A")</f>
        <v>#N/A</v>
      </c>
      <c r="F516" s="44"/>
    </row>
    <row r="517">
      <c r="A517" s="41"/>
      <c r="B517" s="41"/>
      <c r="C517" s="42"/>
      <c r="D517" s="41"/>
      <c r="E517" s="44" t="str">
        <f>IFERROR(__xludf.DUMMYFUNCTION("REGEXEXTRACT(C517, """"""([^""""]+)"""""")"),"#N/A")</f>
        <v>#N/A</v>
      </c>
      <c r="F517" s="44"/>
    </row>
    <row r="518">
      <c r="A518" s="41"/>
      <c r="B518" s="41"/>
      <c r="C518" s="42"/>
      <c r="D518" s="41"/>
      <c r="E518" s="44" t="str">
        <f>IFERROR(__xludf.DUMMYFUNCTION("REGEXEXTRACT(C518, """"""([^""""]+)"""""")"),"#N/A")</f>
        <v>#N/A</v>
      </c>
      <c r="F518" s="44"/>
    </row>
    <row r="519">
      <c r="A519" s="41"/>
      <c r="B519" s="41"/>
      <c r="C519" s="42"/>
      <c r="D519" s="41"/>
      <c r="E519" s="44" t="str">
        <f>IFERROR(__xludf.DUMMYFUNCTION("REGEXEXTRACT(C519, """"""([^""""]+)"""""")"),"#N/A")</f>
        <v>#N/A</v>
      </c>
      <c r="F519" s="44"/>
    </row>
    <row r="520">
      <c r="A520" s="41"/>
      <c r="B520" s="41"/>
      <c r="C520" s="42"/>
      <c r="D520" s="41"/>
      <c r="E520" s="44" t="str">
        <f>IFERROR(__xludf.DUMMYFUNCTION("REGEXEXTRACT(C520, """"""([^""""]+)"""""")"),"#N/A")</f>
        <v>#N/A</v>
      </c>
      <c r="F520" s="44"/>
    </row>
    <row r="521">
      <c r="A521" s="41"/>
      <c r="B521" s="41"/>
      <c r="C521" s="42"/>
      <c r="D521" s="41"/>
      <c r="E521" s="44" t="str">
        <f>IFERROR(__xludf.DUMMYFUNCTION("REGEXEXTRACT(C521, """"""([^""""]+)"""""")"),"#N/A")</f>
        <v>#N/A</v>
      </c>
      <c r="F521" s="44"/>
    </row>
    <row r="522">
      <c r="A522" s="41"/>
      <c r="B522" s="41"/>
      <c r="C522" s="42"/>
      <c r="D522" s="41"/>
      <c r="E522" s="44" t="str">
        <f>IFERROR(__xludf.DUMMYFUNCTION("REGEXEXTRACT(C522, """"""([^""""]+)"""""")"),"#N/A")</f>
        <v>#N/A</v>
      </c>
      <c r="F522" s="44"/>
    </row>
    <row r="523">
      <c r="A523" s="41"/>
      <c r="B523" s="41"/>
      <c r="C523" s="42"/>
      <c r="D523" s="41"/>
      <c r="E523" s="44" t="str">
        <f>IFERROR(__xludf.DUMMYFUNCTION("REGEXEXTRACT(C523, """"""([^""""]+)"""""")"),"#N/A")</f>
        <v>#N/A</v>
      </c>
      <c r="F523" s="44"/>
    </row>
    <row r="524">
      <c r="A524" s="41"/>
      <c r="B524" s="41"/>
      <c r="C524" s="42"/>
      <c r="D524" s="41"/>
      <c r="E524" s="44" t="str">
        <f>IFERROR(__xludf.DUMMYFUNCTION("REGEXEXTRACT(C524, """"""([^""""]+)"""""")"),"#N/A")</f>
        <v>#N/A</v>
      </c>
      <c r="F524" s="44"/>
    </row>
    <row r="525">
      <c r="A525" s="41"/>
      <c r="B525" s="41"/>
      <c r="C525" s="42"/>
      <c r="D525" s="41"/>
      <c r="E525" s="44" t="str">
        <f>IFERROR(__xludf.DUMMYFUNCTION("REGEXEXTRACT(C525, """"""([^""""]+)"""""")"),"#N/A")</f>
        <v>#N/A</v>
      </c>
      <c r="F525" s="44"/>
    </row>
    <row r="526">
      <c r="A526" s="41"/>
      <c r="B526" s="41"/>
      <c r="C526" s="42"/>
      <c r="D526" s="41"/>
      <c r="E526" s="44" t="str">
        <f>IFERROR(__xludf.DUMMYFUNCTION("REGEXEXTRACT(C526, """"""([^""""]+)"""""")"),"#N/A")</f>
        <v>#N/A</v>
      </c>
      <c r="F526" s="44"/>
    </row>
    <row r="527">
      <c r="A527" s="41"/>
      <c r="B527" s="41"/>
      <c r="C527" s="42"/>
      <c r="D527" s="41"/>
      <c r="E527" s="44" t="str">
        <f>IFERROR(__xludf.DUMMYFUNCTION("REGEXEXTRACT(C527, """"""([^""""]+)"""""")"),"#N/A")</f>
        <v>#N/A</v>
      </c>
      <c r="F527" s="44"/>
    </row>
    <row r="528">
      <c r="A528" s="41"/>
      <c r="B528" s="41"/>
      <c r="C528" s="42"/>
      <c r="D528" s="41"/>
      <c r="E528" s="44" t="str">
        <f>IFERROR(__xludf.DUMMYFUNCTION("REGEXEXTRACT(C528, """"""([^""""]+)"""""")"),"#N/A")</f>
        <v>#N/A</v>
      </c>
      <c r="F528" s="44"/>
    </row>
    <row r="529">
      <c r="A529" s="41"/>
      <c r="B529" s="41"/>
      <c r="C529" s="42"/>
      <c r="D529" s="41"/>
      <c r="E529" s="44" t="str">
        <f>IFERROR(__xludf.DUMMYFUNCTION("REGEXEXTRACT(C529, """"""([^""""]+)"""""")"),"#N/A")</f>
        <v>#N/A</v>
      </c>
      <c r="F529" s="44"/>
    </row>
    <row r="530">
      <c r="A530" s="41"/>
      <c r="B530" s="41"/>
      <c r="C530" s="42"/>
      <c r="D530" s="41"/>
      <c r="E530" s="44" t="str">
        <f>IFERROR(__xludf.DUMMYFUNCTION("REGEXEXTRACT(C530, """"""([^""""]+)"""""")"),"#N/A")</f>
        <v>#N/A</v>
      </c>
      <c r="F530" s="44"/>
    </row>
    <row r="531">
      <c r="A531" s="41"/>
      <c r="B531" s="41"/>
      <c r="C531" s="42"/>
      <c r="D531" s="41"/>
      <c r="E531" s="44" t="str">
        <f>IFERROR(__xludf.DUMMYFUNCTION("REGEXEXTRACT(C531, """"""([^""""]+)"""""")"),"#N/A")</f>
        <v>#N/A</v>
      </c>
      <c r="F531" s="44"/>
    </row>
    <row r="532">
      <c r="A532" s="41"/>
      <c r="B532" s="41"/>
      <c r="C532" s="42"/>
      <c r="D532" s="41"/>
      <c r="E532" s="44" t="str">
        <f>IFERROR(__xludf.DUMMYFUNCTION("REGEXEXTRACT(C532, """"""([^""""]+)"""""")"),"#N/A")</f>
        <v>#N/A</v>
      </c>
      <c r="F532" s="44"/>
    </row>
    <row r="533">
      <c r="A533" s="41"/>
      <c r="B533" s="41"/>
      <c r="C533" s="42"/>
      <c r="D533" s="41"/>
      <c r="E533" s="44" t="str">
        <f>IFERROR(__xludf.DUMMYFUNCTION("REGEXEXTRACT(C533, """"""([^""""]+)"""""")"),"#N/A")</f>
        <v>#N/A</v>
      </c>
      <c r="F533" s="44"/>
    </row>
    <row r="534">
      <c r="A534" s="41"/>
      <c r="B534" s="41"/>
      <c r="C534" s="42"/>
      <c r="D534" s="41"/>
      <c r="E534" s="44" t="str">
        <f>IFERROR(__xludf.DUMMYFUNCTION("REGEXEXTRACT(C534, """"""([^""""]+)"""""")"),"#N/A")</f>
        <v>#N/A</v>
      </c>
      <c r="F534" s="44"/>
    </row>
    <row r="535">
      <c r="A535" s="41"/>
      <c r="B535" s="41"/>
      <c r="C535" s="42"/>
      <c r="D535" s="41"/>
      <c r="E535" s="44" t="str">
        <f>IFERROR(__xludf.DUMMYFUNCTION("REGEXEXTRACT(C535, """"""([^""""]+)"""""")"),"#N/A")</f>
        <v>#N/A</v>
      </c>
      <c r="F535" s="44"/>
    </row>
    <row r="536">
      <c r="A536" s="41"/>
      <c r="B536" s="41"/>
      <c r="C536" s="42"/>
      <c r="D536" s="41"/>
      <c r="E536" s="44" t="str">
        <f>IFERROR(__xludf.DUMMYFUNCTION("REGEXEXTRACT(C536, """"""([^""""]+)"""""")"),"#N/A")</f>
        <v>#N/A</v>
      </c>
      <c r="F536" s="44"/>
    </row>
    <row r="537">
      <c r="A537" s="41"/>
      <c r="B537" s="41"/>
      <c r="C537" s="42"/>
      <c r="D537" s="41"/>
      <c r="E537" s="44" t="str">
        <f>IFERROR(__xludf.DUMMYFUNCTION("REGEXEXTRACT(C537, """"""([^""""]+)"""""")"),"#N/A")</f>
        <v>#N/A</v>
      </c>
      <c r="F537" s="44"/>
    </row>
    <row r="538">
      <c r="A538" s="41"/>
      <c r="B538" s="41"/>
      <c r="C538" s="42"/>
      <c r="D538" s="41"/>
      <c r="E538" s="44" t="str">
        <f>IFERROR(__xludf.DUMMYFUNCTION("REGEXEXTRACT(C538, """"""([^""""]+)"""""")"),"#N/A")</f>
        <v>#N/A</v>
      </c>
      <c r="F538" s="44"/>
    </row>
    <row r="539">
      <c r="A539" s="41"/>
      <c r="B539" s="41"/>
      <c r="C539" s="42"/>
      <c r="D539" s="41"/>
      <c r="E539" s="44" t="str">
        <f>IFERROR(__xludf.DUMMYFUNCTION("REGEXEXTRACT(C539, """"""([^""""]+)"""""")"),"#N/A")</f>
        <v>#N/A</v>
      </c>
      <c r="F539" s="44"/>
    </row>
    <row r="540">
      <c r="A540" s="41"/>
      <c r="B540" s="41"/>
      <c r="C540" s="42"/>
      <c r="D540" s="41"/>
      <c r="E540" s="44" t="str">
        <f>IFERROR(__xludf.DUMMYFUNCTION("REGEXEXTRACT(C540, """"""([^""""]+)"""""")"),"#N/A")</f>
        <v>#N/A</v>
      </c>
      <c r="F540" s="44"/>
    </row>
    <row r="541">
      <c r="A541" s="41"/>
      <c r="B541" s="41"/>
      <c r="C541" s="42"/>
      <c r="D541" s="41"/>
      <c r="E541" s="44" t="str">
        <f>IFERROR(__xludf.DUMMYFUNCTION("REGEXEXTRACT(C541, """"""([^""""]+)"""""")"),"#N/A")</f>
        <v>#N/A</v>
      </c>
      <c r="F541" s="44"/>
    </row>
    <row r="542">
      <c r="A542" s="41"/>
      <c r="B542" s="41"/>
      <c r="C542" s="42"/>
      <c r="D542" s="41"/>
      <c r="E542" s="44" t="str">
        <f>IFERROR(__xludf.DUMMYFUNCTION("REGEXEXTRACT(C542, """"""([^""""]+)"""""")"),"#N/A")</f>
        <v>#N/A</v>
      </c>
      <c r="F542" s="44"/>
    </row>
    <row r="543">
      <c r="A543" s="41"/>
      <c r="B543" s="41"/>
      <c r="C543" s="42"/>
      <c r="D543" s="41"/>
      <c r="E543" s="44" t="str">
        <f>IFERROR(__xludf.DUMMYFUNCTION("REGEXEXTRACT(C543, """"""([^""""]+)"""""")"),"#N/A")</f>
        <v>#N/A</v>
      </c>
      <c r="F543" s="44"/>
    </row>
    <row r="544">
      <c r="A544" s="41"/>
      <c r="B544" s="41"/>
      <c r="C544" s="42"/>
      <c r="D544" s="41"/>
      <c r="E544" s="44" t="str">
        <f>IFERROR(__xludf.DUMMYFUNCTION("REGEXEXTRACT(C544, """"""([^""""]+)"""""")"),"#N/A")</f>
        <v>#N/A</v>
      </c>
      <c r="F544" s="44"/>
    </row>
    <row r="545">
      <c r="A545" s="41"/>
      <c r="B545" s="41"/>
      <c r="C545" s="42"/>
      <c r="D545" s="41"/>
      <c r="E545" s="44" t="str">
        <f>IFERROR(__xludf.DUMMYFUNCTION("REGEXEXTRACT(C545, """"""([^""""]+)"""""")"),"#N/A")</f>
        <v>#N/A</v>
      </c>
      <c r="F545" s="44"/>
    </row>
    <row r="546">
      <c r="A546" s="41"/>
      <c r="B546" s="41"/>
      <c r="C546" s="42"/>
      <c r="D546" s="41"/>
      <c r="E546" s="44" t="str">
        <f>IFERROR(__xludf.DUMMYFUNCTION("REGEXEXTRACT(C546, """"""([^""""]+)"""""")"),"#N/A")</f>
        <v>#N/A</v>
      </c>
      <c r="F546" s="44"/>
    </row>
    <row r="547">
      <c r="A547" s="41"/>
      <c r="B547" s="41"/>
      <c r="C547" s="42"/>
      <c r="D547" s="41"/>
      <c r="E547" s="44" t="str">
        <f>IFERROR(__xludf.DUMMYFUNCTION("REGEXEXTRACT(C547, """"""([^""""]+)"""""")"),"#N/A")</f>
        <v>#N/A</v>
      </c>
      <c r="F547" s="44"/>
    </row>
    <row r="548">
      <c r="A548" s="41"/>
      <c r="B548" s="41"/>
      <c r="C548" s="42"/>
      <c r="D548" s="41"/>
      <c r="E548" s="44" t="str">
        <f>IFERROR(__xludf.DUMMYFUNCTION("REGEXEXTRACT(C548, """"""([^""""]+)"""""")"),"#N/A")</f>
        <v>#N/A</v>
      </c>
      <c r="F548" s="44"/>
    </row>
    <row r="549">
      <c r="A549" s="41"/>
      <c r="B549" s="41"/>
      <c r="C549" s="42"/>
      <c r="D549" s="41"/>
      <c r="E549" s="44" t="str">
        <f>IFERROR(__xludf.DUMMYFUNCTION("REGEXEXTRACT(C549, """"""([^""""]+)"""""")"),"#N/A")</f>
        <v>#N/A</v>
      </c>
      <c r="F549" s="44"/>
    </row>
    <row r="550">
      <c r="A550" s="41"/>
      <c r="B550" s="41"/>
      <c r="C550" s="42"/>
      <c r="D550" s="41"/>
      <c r="E550" s="44" t="str">
        <f>IFERROR(__xludf.DUMMYFUNCTION("REGEXEXTRACT(C550, """"""([^""""]+)"""""")"),"#N/A")</f>
        <v>#N/A</v>
      </c>
      <c r="F550" s="44"/>
    </row>
    <row r="551">
      <c r="A551" s="41"/>
      <c r="B551" s="41"/>
      <c r="C551" s="42"/>
      <c r="D551" s="41"/>
      <c r="E551" s="44" t="str">
        <f>IFERROR(__xludf.DUMMYFUNCTION("REGEXEXTRACT(C551, """"""([^""""]+)"""""")"),"#N/A")</f>
        <v>#N/A</v>
      </c>
      <c r="F551" s="44"/>
    </row>
    <row r="552">
      <c r="A552" s="41"/>
      <c r="B552" s="41"/>
      <c r="C552" s="42"/>
      <c r="D552" s="41"/>
      <c r="E552" s="44" t="str">
        <f>IFERROR(__xludf.DUMMYFUNCTION("REGEXEXTRACT(C552, """"""([^""""]+)"""""")"),"#N/A")</f>
        <v>#N/A</v>
      </c>
      <c r="F552" s="44"/>
    </row>
    <row r="553">
      <c r="A553" s="41"/>
      <c r="B553" s="41"/>
      <c r="C553" s="42"/>
      <c r="D553" s="41"/>
      <c r="E553" s="44" t="str">
        <f>IFERROR(__xludf.DUMMYFUNCTION("REGEXEXTRACT(C553, """"""([^""""]+)"""""")"),"#N/A")</f>
        <v>#N/A</v>
      </c>
      <c r="F553" s="44"/>
    </row>
    <row r="554">
      <c r="A554" s="41"/>
      <c r="B554" s="41"/>
      <c r="C554" s="42"/>
      <c r="D554" s="41"/>
      <c r="E554" s="44" t="str">
        <f>IFERROR(__xludf.DUMMYFUNCTION("REGEXEXTRACT(C554, """"""([^""""]+)"""""")"),"#N/A")</f>
        <v>#N/A</v>
      </c>
      <c r="F554" s="44"/>
    </row>
    <row r="555">
      <c r="A555" s="41"/>
      <c r="B555" s="41"/>
      <c r="C555" s="42"/>
      <c r="D555" s="41"/>
      <c r="E555" s="44" t="str">
        <f>IFERROR(__xludf.DUMMYFUNCTION("REGEXEXTRACT(C555, """"""([^""""]+)"""""")"),"#N/A")</f>
        <v>#N/A</v>
      </c>
      <c r="F555" s="44"/>
    </row>
    <row r="556">
      <c r="A556" s="41"/>
      <c r="B556" s="41"/>
      <c r="C556" s="42"/>
      <c r="D556" s="41"/>
      <c r="E556" s="44" t="str">
        <f>IFERROR(__xludf.DUMMYFUNCTION("REGEXEXTRACT(C556, """"""([^""""]+)"""""")"),"#N/A")</f>
        <v>#N/A</v>
      </c>
      <c r="F556" s="44"/>
    </row>
    <row r="557">
      <c r="A557" s="41"/>
      <c r="B557" s="41"/>
      <c r="C557" s="42"/>
      <c r="D557" s="41"/>
      <c r="E557" s="44" t="str">
        <f>IFERROR(__xludf.DUMMYFUNCTION("REGEXEXTRACT(C557, """"""([^""""]+)"""""")"),"#N/A")</f>
        <v>#N/A</v>
      </c>
      <c r="F557" s="44"/>
    </row>
    <row r="558">
      <c r="A558" s="41"/>
      <c r="B558" s="41"/>
      <c r="C558" s="42"/>
      <c r="D558" s="41"/>
      <c r="E558" s="44" t="str">
        <f>IFERROR(__xludf.DUMMYFUNCTION("REGEXEXTRACT(C558, """"""([^""""]+)"""""")"),"#N/A")</f>
        <v>#N/A</v>
      </c>
      <c r="F558" s="44"/>
    </row>
    <row r="559">
      <c r="A559" s="41"/>
      <c r="B559" s="41"/>
      <c r="C559" s="42"/>
      <c r="D559" s="41"/>
      <c r="E559" s="44" t="str">
        <f>IFERROR(__xludf.DUMMYFUNCTION("REGEXEXTRACT(C559, """"""([^""""]+)"""""")"),"#N/A")</f>
        <v>#N/A</v>
      </c>
      <c r="F559" s="44"/>
    </row>
    <row r="560">
      <c r="A560" s="41"/>
      <c r="B560" s="41"/>
      <c r="C560" s="42"/>
      <c r="D560" s="41"/>
      <c r="E560" s="44" t="str">
        <f>IFERROR(__xludf.DUMMYFUNCTION("REGEXEXTRACT(C560, """"""([^""""]+)"""""")"),"#N/A")</f>
        <v>#N/A</v>
      </c>
      <c r="F560" s="44"/>
    </row>
    <row r="561">
      <c r="A561" s="41"/>
      <c r="B561" s="41"/>
      <c r="C561" s="42"/>
      <c r="D561" s="41"/>
      <c r="E561" s="44" t="str">
        <f>IFERROR(__xludf.DUMMYFUNCTION("REGEXEXTRACT(C561, """"""([^""""]+)"""""")"),"#N/A")</f>
        <v>#N/A</v>
      </c>
      <c r="F561" s="44"/>
    </row>
    <row r="562">
      <c r="A562" s="41"/>
      <c r="B562" s="41"/>
      <c r="C562" s="42"/>
      <c r="D562" s="41"/>
      <c r="E562" s="44" t="str">
        <f>IFERROR(__xludf.DUMMYFUNCTION("REGEXEXTRACT(C562, """"""([^""""]+)"""""")"),"#N/A")</f>
        <v>#N/A</v>
      </c>
      <c r="F562" s="44"/>
    </row>
    <row r="563">
      <c r="A563" s="41"/>
      <c r="B563" s="41"/>
      <c r="C563" s="42"/>
      <c r="D563" s="41"/>
      <c r="E563" s="44" t="str">
        <f>IFERROR(__xludf.DUMMYFUNCTION("REGEXEXTRACT(C563, """"""([^""""]+)"""""")"),"#N/A")</f>
        <v>#N/A</v>
      </c>
      <c r="F563" s="44"/>
    </row>
    <row r="564">
      <c r="A564" s="41"/>
      <c r="B564" s="41"/>
      <c r="C564" s="42"/>
      <c r="D564" s="41"/>
      <c r="E564" s="44" t="str">
        <f>IFERROR(__xludf.DUMMYFUNCTION("REGEXEXTRACT(C564, """"""([^""""]+)"""""")"),"#N/A")</f>
        <v>#N/A</v>
      </c>
      <c r="F564" s="44"/>
    </row>
    <row r="565">
      <c r="A565" s="41"/>
      <c r="B565" s="41"/>
      <c r="C565" s="42"/>
      <c r="D565" s="41"/>
      <c r="E565" s="44" t="str">
        <f>IFERROR(__xludf.DUMMYFUNCTION("REGEXEXTRACT(C565, """"""([^""""]+)"""""")"),"#N/A")</f>
        <v>#N/A</v>
      </c>
      <c r="F565" s="44"/>
    </row>
    <row r="566">
      <c r="A566" s="41"/>
      <c r="B566" s="41"/>
      <c r="C566" s="42"/>
      <c r="D566" s="41"/>
      <c r="E566" s="44" t="str">
        <f>IFERROR(__xludf.DUMMYFUNCTION("REGEXEXTRACT(C566, """"""([^""""]+)"""""")"),"#N/A")</f>
        <v>#N/A</v>
      </c>
      <c r="F566" s="44"/>
    </row>
    <row r="567">
      <c r="A567" s="41"/>
      <c r="B567" s="41"/>
      <c r="C567" s="42"/>
      <c r="D567" s="41"/>
      <c r="E567" s="44" t="str">
        <f>IFERROR(__xludf.DUMMYFUNCTION("REGEXEXTRACT(C567, """"""([^""""]+)"""""")"),"#N/A")</f>
        <v>#N/A</v>
      </c>
      <c r="F567" s="44"/>
    </row>
    <row r="568">
      <c r="A568" s="41"/>
      <c r="B568" s="41"/>
      <c r="C568" s="42"/>
      <c r="D568" s="41"/>
      <c r="E568" s="44" t="str">
        <f>IFERROR(__xludf.DUMMYFUNCTION("REGEXEXTRACT(C568, """"""([^""""]+)"""""")"),"#N/A")</f>
        <v>#N/A</v>
      </c>
      <c r="F568" s="44"/>
    </row>
    <row r="569">
      <c r="A569" s="41"/>
      <c r="B569" s="41"/>
      <c r="C569" s="42"/>
      <c r="D569" s="41"/>
      <c r="E569" s="44" t="str">
        <f>IFERROR(__xludf.DUMMYFUNCTION("REGEXEXTRACT(C569, """"""([^""""]+)"""""")"),"#N/A")</f>
        <v>#N/A</v>
      </c>
      <c r="F569" s="44"/>
    </row>
    <row r="570">
      <c r="A570" s="41"/>
      <c r="B570" s="41"/>
      <c r="C570" s="42"/>
      <c r="D570" s="41"/>
      <c r="E570" s="44" t="str">
        <f>IFERROR(__xludf.DUMMYFUNCTION("REGEXEXTRACT(C570, """"""([^""""]+)"""""")"),"#N/A")</f>
        <v>#N/A</v>
      </c>
      <c r="F570" s="44"/>
    </row>
    <row r="571">
      <c r="A571" s="41"/>
      <c r="B571" s="41"/>
      <c r="C571" s="42"/>
      <c r="D571" s="41"/>
      <c r="E571" s="44" t="str">
        <f>IFERROR(__xludf.DUMMYFUNCTION("REGEXEXTRACT(C571, """"""([^""""]+)"""""")"),"#N/A")</f>
        <v>#N/A</v>
      </c>
      <c r="F571" s="44"/>
    </row>
    <row r="572">
      <c r="A572" s="41"/>
      <c r="B572" s="41"/>
      <c r="C572" s="42"/>
      <c r="D572" s="41"/>
      <c r="E572" s="44" t="str">
        <f>IFERROR(__xludf.DUMMYFUNCTION("REGEXEXTRACT(C572, """"""([^""""]+)"""""")"),"#N/A")</f>
        <v>#N/A</v>
      </c>
      <c r="F572" s="44"/>
    </row>
    <row r="573">
      <c r="A573" s="41"/>
      <c r="B573" s="41"/>
      <c r="C573" s="42"/>
      <c r="D573" s="41"/>
      <c r="E573" s="44" t="str">
        <f>IFERROR(__xludf.DUMMYFUNCTION("REGEXEXTRACT(C573, """"""([^""""]+)"""""")"),"#N/A")</f>
        <v>#N/A</v>
      </c>
      <c r="F573" s="44"/>
    </row>
    <row r="574">
      <c r="A574" s="41"/>
      <c r="B574" s="41"/>
      <c r="C574" s="42"/>
      <c r="D574" s="41"/>
      <c r="E574" s="44" t="str">
        <f>IFERROR(__xludf.DUMMYFUNCTION("REGEXEXTRACT(C574, """"""([^""""]+)"""""")"),"#N/A")</f>
        <v>#N/A</v>
      </c>
      <c r="F574" s="44"/>
    </row>
    <row r="575">
      <c r="A575" s="41"/>
      <c r="B575" s="41"/>
      <c r="C575" s="42"/>
      <c r="D575" s="41"/>
      <c r="E575" s="44" t="str">
        <f>IFERROR(__xludf.DUMMYFUNCTION("REGEXEXTRACT(C575, """"""([^""""]+)"""""")"),"#N/A")</f>
        <v>#N/A</v>
      </c>
      <c r="F575" s="44"/>
    </row>
    <row r="576">
      <c r="A576" s="41"/>
      <c r="B576" s="41"/>
      <c r="C576" s="42"/>
      <c r="D576" s="41"/>
      <c r="E576" s="44" t="str">
        <f>IFERROR(__xludf.DUMMYFUNCTION("REGEXEXTRACT(C576, """"""([^""""]+)"""""")"),"#N/A")</f>
        <v>#N/A</v>
      </c>
      <c r="F576" s="44"/>
    </row>
    <row r="577">
      <c r="A577" s="41"/>
      <c r="B577" s="41"/>
      <c r="C577" s="42"/>
      <c r="D577" s="41"/>
      <c r="E577" s="44" t="str">
        <f>IFERROR(__xludf.DUMMYFUNCTION("REGEXEXTRACT(C577, """"""([^""""]+)"""""")"),"#N/A")</f>
        <v>#N/A</v>
      </c>
      <c r="F577" s="44"/>
    </row>
    <row r="578">
      <c r="A578" s="41"/>
      <c r="B578" s="41"/>
      <c r="C578" s="42"/>
      <c r="D578" s="41"/>
      <c r="E578" s="44" t="str">
        <f>IFERROR(__xludf.DUMMYFUNCTION("REGEXEXTRACT(C578, """"""([^""""]+)"""""")"),"#N/A")</f>
        <v>#N/A</v>
      </c>
      <c r="F578" s="44"/>
    </row>
    <row r="579">
      <c r="A579" s="41"/>
      <c r="B579" s="41"/>
      <c r="C579" s="42"/>
      <c r="D579" s="41"/>
      <c r="E579" s="44" t="str">
        <f>IFERROR(__xludf.DUMMYFUNCTION("REGEXEXTRACT(C579, """"""([^""""]+)"""""")"),"#N/A")</f>
        <v>#N/A</v>
      </c>
      <c r="F579" s="44"/>
    </row>
    <row r="580">
      <c r="A580" s="41"/>
      <c r="B580" s="41"/>
      <c r="C580" s="42"/>
      <c r="D580" s="41"/>
      <c r="E580" s="44" t="str">
        <f>IFERROR(__xludf.DUMMYFUNCTION("REGEXEXTRACT(C580, """"""([^""""]+)"""""")"),"#N/A")</f>
        <v>#N/A</v>
      </c>
      <c r="F580" s="44"/>
    </row>
    <row r="581">
      <c r="A581" s="41"/>
      <c r="B581" s="41"/>
      <c r="C581" s="42"/>
      <c r="D581" s="41"/>
      <c r="E581" s="44" t="str">
        <f>IFERROR(__xludf.DUMMYFUNCTION("REGEXEXTRACT(C581, """"""([^""""]+)"""""")"),"#N/A")</f>
        <v>#N/A</v>
      </c>
      <c r="F581" s="44"/>
    </row>
    <row r="582">
      <c r="A582" s="41"/>
      <c r="B582" s="41"/>
      <c r="C582" s="42"/>
      <c r="D582" s="41"/>
      <c r="E582" s="44" t="str">
        <f>IFERROR(__xludf.DUMMYFUNCTION("REGEXEXTRACT(C582, """"""([^""""]+)"""""")"),"#N/A")</f>
        <v>#N/A</v>
      </c>
      <c r="F582" s="44"/>
    </row>
    <row r="583">
      <c r="A583" s="41"/>
      <c r="B583" s="41"/>
      <c r="C583" s="42"/>
      <c r="D583" s="41"/>
      <c r="E583" s="44" t="str">
        <f>IFERROR(__xludf.DUMMYFUNCTION("REGEXEXTRACT(C583, """"""([^""""]+)"""""")"),"#N/A")</f>
        <v>#N/A</v>
      </c>
      <c r="F583" s="44"/>
    </row>
    <row r="584">
      <c r="A584" s="41"/>
      <c r="B584" s="41"/>
      <c r="C584" s="42"/>
      <c r="D584" s="41"/>
      <c r="E584" s="44" t="str">
        <f>IFERROR(__xludf.DUMMYFUNCTION("REGEXEXTRACT(C584, """"""([^""""]+)"""""")"),"#N/A")</f>
        <v>#N/A</v>
      </c>
      <c r="F584" s="44"/>
    </row>
    <row r="585">
      <c r="A585" s="41"/>
      <c r="B585" s="41"/>
      <c r="C585" s="42"/>
      <c r="D585" s="41"/>
      <c r="E585" s="44" t="str">
        <f>IFERROR(__xludf.DUMMYFUNCTION("REGEXEXTRACT(C585, """"""([^""""]+)"""""")"),"#N/A")</f>
        <v>#N/A</v>
      </c>
      <c r="F585" s="44"/>
    </row>
    <row r="586">
      <c r="A586" s="41"/>
      <c r="B586" s="41"/>
      <c r="C586" s="42"/>
      <c r="D586" s="41"/>
      <c r="E586" s="44" t="str">
        <f>IFERROR(__xludf.DUMMYFUNCTION("REGEXEXTRACT(C586, """"""([^""""]+)"""""")"),"#N/A")</f>
        <v>#N/A</v>
      </c>
      <c r="F586" s="44"/>
    </row>
    <row r="587">
      <c r="A587" s="41"/>
      <c r="B587" s="41"/>
      <c r="C587" s="42"/>
      <c r="D587" s="41"/>
      <c r="E587" s="44" t="str">
        <f>IFERROR(__xludf.DUMMYFUNCTION("REGEXEXTRACT(C587, """"""([^""""]+)"""""")"),"#N/A")</f>
        <v>#N/A</v>
      </c>
      <c r="F587" s="44"/>
    </row>
    <row r="588">
      <c r="A588" s="41"/>
      <c r="B588" s="41"/>
      <c r="C588" s="42"/>
      <c r="D588" s="41"/>
      <c r="E588" s="44" t="str">
        <f>IFERROR(__xludf.DUMMYFUNCTION("REGEXEXTRACT(C588, """"""([^""""]+)"""""")"),"#N/A")</f>
        <v>#N/A</v>
      </c>
      <c r="F588" s="44"/>
    </row>
    <row r="589">
      <c r="A589" s="41"/>
      <c r="B589" s="41"/>
      <c r="C589" s="42"/>
      <c r="D589" s="41"/>
      <c r="E589" s="44" t="str">
        <f>IFERROR(__xludf.DUMMYFUNCTION("REGEXEXTRACT(C589, """"""([^""""]+)"""""")"),"#N/A")</f>
        <v>#N/A</v>
      </c>
      <c r="F589" s="44"/>
    </row>
    <row r="590">
      <c r="A590" s="41"/>
      <c r="B590" s="41"/>
      <c r="C590" s="42"/>
      <c r="D590" s="41"/>
      <c r="E590" s="44" t="str">
        <f>IFERROR(__xludf.DUMMYFUNCTION("REGEXEXTRACT(C590, """"""([^""""]+)"""""")"),"#N/A")</f>
        <v>#N/A</v>
      </c>
      <c r="F590" s="44"/>
    </row>
    <row r="591">
      <c r="A591" s="41"/>
      <c r="B591" s="41"/>
      <c r="C591" s="42"/>
      <c r="D591" s="41"/>
      <c r="E591" s="44" t="str">
        <f>IFERROR(__xludf.DUMMYFUNCTION("REGEXEXTRACT(C591, """"""([^""""]+)"""""")"),"#N/A")</f>
        <v>#N/A</v>
      </c>
      <c r="F591" s="44"/>
    </row>
    <row r="592">
      <c r="A592" s="41"/>
      <c r="B592" s="41"/>
      <c r="C592" s="42"/>
      <c r="D592" s="41"/>
      <c r="E592" s="44" t="str">
        <f>IFERROR(__xludf.DUMMYFUNCTION("REGEXEXTRACT(C592, """"""([^""""]+)"""""")"),"#N/A")</f>
        <v>#N/A</v>
      </c>
      <c r="F592" s="44"/>
    </row>
    <row r="593">
      <c r="A593" s="41"/>
      <c r="B593" s="41"/>
      <c r="C593" s="42"/>
      <c r="D593" s="41"/>
      <c r="E593" s="44" t="str">
        <f>IFERROR(__xludf.DUMMYFUNCTION("REGEXEXTRACT(C593, """"""([^""""]+)"""""")"),"#N/A")</f>
        <v>#N/A</v>
      </c>
      <c r="F593" s="44"/>
    </row>
    <row r="594">
      <c r="A594" s="41"/>
      <c r="B594" s="41"/>
      <c r="C594" s="42"/>
      <c r="D594" s="41"/>
      <c r="E594" s="44" t="str">
        <f>IFERROR(__xludf.DUMMYFUNCTION("REGEXEXTRACT(C594, """"""([^""""]+)"""""")"),"#N/A")</f>
        <v>#N/A</v>
      </c>
      <c r="F594" s="44"/>
    </row>
    <row r="595">
      <c r="A595" s="41"/>
      <c r="B595" s="41"/>
      <c r="C595" s="42"/>
      <c r="D595" s="41"/>
      <c r="E595" s="44" t="str">
        <f>IFERROR(__xludf.DUMMYFUNCTION("REGEXEXTRACT(C595, """"""([^""""]+)"""""")"),"#N/A")</f>
        <v>#N/A</v>
      </c>
      <c r="F595" s="44"/>
    </row>
    <row r="596">
      <c r="A596" s="41"/>
      <c r="B596" s="41"/>
      <c r="C596" s="42"/>
      <c r="D596" s="41"/>
      <c r="E596" s="44" t="str">
        <f>IFERROR(__xludf.DUMMYFUNCTION("REGEXEXTRACT(C596, """"""([^""""]+)"""""")"),"#N/A")</f>
        <v>#N/A</v>
      </c>
      <c r="F596" s="44"/>
    </row>
    <row r="597">
      <c r="A597" s="41"/>
      <c r="B597" s="41"/>
      <c r="C597" s="42"/>
      <c r="D597" s="41"/>
      <c r="E597" s="44" t="str">
        <f>IFERROR(__xludf.DUMMYFUNCTION("REGEXEXTRACT(C597, """"""([^""""]+)"""""")"),"#N/A")</f>
        <v>#N/A</v>
      </c>
      <c r="F597" s="44"/>
    </row>
    <row r="598">
      <c r="A598" s="41"/>
      <c r="B598" s="41"/>
      <c r="C598" s="42"/>
      <c r="D598" s="41"/>
      <c r="E598" s="44" t="str">
        <f>IFERROR(__xludf.DUMMYFUNCTION("REGEXEXTRACT(C598, """"""([^""""]+)"""""")"),"#N/A")</f>
        <v>#N/A</v>
      </c>
      <c r="F598" s="44"/>
    </row>
    <row r="599">
      <c r="A599" s="41"/>
      <c r="B599" s="41"/>
      <c r="C599" s="42"/>
      <c r="D599" s="41"/>
      <c r="E599" s="44" t="str">
        <f>IFERROR(__xludf.DUMMYFUNCTION("REGEXEXTRACT(C599, """"""([^""""]+)"""""")"),"#N/A")</f>
        <v>#N/A</v>
      </c>
      <c r="F599" s="44"/>
    </row>
    <row r="600">
      <c r="A600" s="41"/>
      <c r="B600" s="41"/>
      <c r="C600" s="42"/>
      <c r="D600" s="41"/>
      <c r="E600" s="44" t="str">
        <f>IFERROR(__xludf.DUMMYFUNCTION("REGEXEXTRACT(C600, """"""([^""""]+)"""""")"),"#N/A")</f>
        <v>#N/A</v>
      </c>
      <c r="F600" s="44"/>
    </row>
    <row r="601">
      <c r="A601" s="41"/>
      <c r="B601" s="41"/>
      <c r="C601" s="42"/>
      <c r="D601" s="41"/>
      <c r="E601" s="44" t="str">
        <f>IFERROR(__xludf.DUMMYFUNCTION("REGEXEXTRACT(C601, """"""([^""""]+)"""""")"),"#N/A")</f>
        <v>#N/A</v>
      </c>
      <c r="F601" s="44"/>
    </row>
    <row r="602">
      <c r="A602" s="41"/>
      <c r="B602" s="41"/>
      <c r="C602" s="42"/>
      <c r="D602" s="41"/>
      <c r="E602" s="44" t="str">
        <f>IFERROR(__xludf.DUMMYFUNCTION("REGEXEXTRACT(C602, """"""([^""""]+)"""""")"),"#N/A")</f>
        <v>#N/A</v>
      </c>
      <c r="F602" s="44"/>
    </row>
    <row r="603">
      <c r="A603" s="41"/>
      <c r="B603" s="41"/>
      <c r="C603" s="42"/>
      <c r="D603" s="41"/>
      <c r="E603" s="44" t="str">
        <f>IFERROR(__xludf.DUMMYFUNCTION("REGEXEXTRACT(C603, """"""([^""""]+)"""""")"),"#N/A")</f>
        <v>#N/A</v>
      </c>
      <c r="F603" s="44"/>
    </row>
    <row r="604">
      <c r="A604" s="41"/>
      <c r="B604" s="41"/>
      <c r="C604" s="42"/>
      <c r="D604" s="41"/>
      <c r="E604" s="44" t="str">
        <f>IFERROR(__xludf.DUMMYFUNCTION("REGEXEXTRACT(C604, """"""([^""""]+)"""""")"),"#N/A")</f>
        <v>#N/A</v>
      </c>
      <c r="F604" s="44"/>
    </row>
    <row r="605">
      <c r="A605" s="41"/>
      <c r="B605" s="41"/>
      <c r="C605" s="42"/>
      <c r="D605" s="41"/>
      <c r="E605" s="44" t="str">
        <f>IFERROR(__xludf.DUMMYFUNCTION("REGEXEXTRACT(C605, """"""([^""""]+)"""""")"),"#N/A")</f>
        <v>#N/A</v>
      </c>
      <c r="F605" s="44"/>
    </row>
    <row r="606">
      <c r="A606" s="41"/>
      <c r="B606" s="41"/>
      <c r="C606" s="42"/>
      <c r="D606" s="41"/>
      <c r="E606" s="44" t="str">
        <f>IFERROR(__xludf.DUMMYFUNCTION("REGEXEXTRACT(C606, """"""([^""""]+)"""""")"),"#N/A")</f>
        <v>#N/A</v>
      </c>
      <c r="F606" s="44"/>
    </row>
    <row r="607">
      <c r="A607" s="41"/>
      <c r="B607" s="41"/>
      <c r="C607" s="42"/>
      <c r="D607" s="41"/>
      <c r="E607" s="44" t="str">
        <f>IFERROR(__xludf.DUMMYFUNCTION("REGEXEXTRACT(C607, """"""([^""""]+)"""""")"),"#N/A")</f>
        <v>#N/A</v>
      </c>
      <c r="F607" s="44"/>
    </row>
    <row r="608">
      <c r="A608" s="41"/>
      <c r="B608" s="41"/>
      <c r="C608" s="42"/>
      <c r="D608" s="41"/>
      <c r="E608" s="44" t="str">
        <f>IFERROR(__xludf.DUMMYFUNCTION("REGEXEXTRACT(C608, """"""([^""""]+)"""""")"),"#N/A")</f>
        <v>#N/A</v>
      </c>
      <c r="F608" s="44"/>
    </row>
    <row r="609">
      <c r="A609" s="41"/>
      <c r="B609" s="41"/>
      <c r="C609" s="42"/>
      <c r="D609" s="41"/>
      <c r="E609" s="44" t="str">
        <f>IFERROR(__xludf.DUMMYFUNCTION("REGEXEXTRACT(C609, """"""([^""""]+)"""""")"),"#N/A")</f>
        <v>#N/A</v>
      </c>
      <c r="F609" s="44"/>
    </row>
    <row r="610">
      <c r="A610" s="41"/>
      <c r="B610" s="41"/>
      <c r="C610" s="42"/>
      <c r="D610" s="41"/>
      <c r="E610" s="44" t="str">
        <f>IFERROR(__xludf.DUMMYFUNCTION("REGEXEXTRACT(C610, """"""([^""""]+)"""""")"),"#N/A")</f>
        <v>#N/A</v>
      </c>
      <c r="F610" s="44"/>
    </row>
    <row r="611">
      <c r="A611" s="41"/>
      <c r="B611" s="41"/>
      <c r="C611" s="42"/>
      <c r="D611" s="41"/>
      <c r="E611" s="44" t="str">
        <f>IFERROR(__xludf.DUMMYFUNCTION("REGEXEXTRACT(C611, """"""([^""""]+)"""""")"),"#N/A")</f>
        <v>#N/A</v>
      </c>
      <c r="F611" s="44"/>
    </row>
    <row r="612">
      <c r="A612" s="41"/>
      <c r="B612" s="41"/>
      <c r="C612" s="42"/>
      <c r="D612" s="41"/>
      <c r="E612" s="44" t="str">
        <f>IFERROR(__xludf.DUMMYFUNCTION("REGEXEXTRACT(C612, """"""([^""""]+)"""""")"),"#N/A")</f>
        <v>#N/A</v>
      </c>
      <c r="F612" s="44"/>
    </row>
    <row r="613">
      <c r="A613" s="41"/>
      <c r="B613" s="41"/>
      <c r="C613" s="42"/>
      <c r="D613" s="41"/>
      <c r="E613" s="44" t="str">
        <f>IFERROR(__xludf.DUMMYFUNCTION("REGEXEXTRACT(C613, """"""([^""""]+)"""""")"),"#N/A")</f>
        <v>#N/A</v>
      </c>
      <c r="F613" s="44"/>
    </row>
    <row r="614">
      <c r="A614" s="41"/>
      <c r="B614" s="41"/>
      <c r="C614" s="42"/>
      <c r="D614" s="41"/>
      <c r="E614" s="44" t="str">
        <f>IFERROR(__xludf.DUMMYFUNCTION("REGEXEXTRACT(C614, """"""([^""""]+)"""""")"),"#N/A")</f>
        <v>#N/A</v>
      </c>
      <c r="F614" s="44"/>
    </row>
    <row r="615">
      <c r="A615" s="41"/>
      <c r="B615" s="41"/>
      <c r="C615" s="42"/>
      <c r="D615" s="41"/>
      <c r="E615" s="44" t="str">
        <f>IFERROR(__xludf.DUMMYFUNCTION("REGEXEXTRACT(C615, """"""([^""""]+)"""""")"),"#N/A")</f>
        <v>#N/A</v>
      </c>
      <c r="F615" s="44"/>
    </row>
    <row r="616">
      <c r="A616" s="41"/>
      <c r="B616" s="41"/>
      <c r="C616" s="42"/>
      <c r="D616" s="41"/>
      <c r="E616" s="44" t="str">
        <f>IFERROR(__xludf.DUMMYFUNCTION("REGEXEXTRACT(C616, """"""([^""""]+)"""""")"),"#N/A")</f>
        <v>#N/A</v>
      </c>
      <c r="F616" s="44"/>
    </row>
    <row r="617">
      <c r="A617" s="41"/>
      <c r="B617" s="41"/>
      <c r="C617" s="42"/>
      <c r="D617" s="41"/>
      <c r="E617" s="44" t="str">
        <f>IFERROR(__xludf.DUMMYFUNCTION("REGEXEXTRACT(C617, """"""([^""""]+)"""""")"),"#N/A")</f>
        <v>#N/A</v>
      </c>
      <c r="F617" s="44"/>
    </row>
    <row r="618">
      <c r="A618" s="41"/>
      <c r="B618" s="41"/>
      <c r="C618" s="42"/>
      <c r="D618" s="41"/>
      <c r="E618" s="44" t="str">
        <f>IFERROR(__xludf.DUMMYFUNCTION("REGEXEXTRACT(C618, """"""([^""""]+)"""""")"),"#N/A")</f>
        <v>#N/A</v>
      </c>
      <c r="F618" s="44"/>
    </row>
    <row r="619">
      <c r="A619" s="41"/>
      <c r="B619" s="41"/>
      <c r="C619" s="42"/>
      <c r="D619" s="41"/>
      <c r="E619" s="44" t="str">
        <f>IFERROR(__xludf.DUMMYFUNCTION("REGEXEXTRACT(C619, """"""([^""""]+)"""""")"),"#N/A")</f>
        <v>#N/A</v>
      </c>
      <c r="F619" s="44"/>
    </row>
    <row r="620">
      <c r="A620" s="41"/>
      <c r="B620" s="41"/>
      <c r="C620" s="42"/>
      <c r="D620" s="41"/>
      <c r="E620" s="44" t="str">
        <f>IFERROR(__xludf.DUMMYFUNCTION("REGEXEXTRACT(C620, """"""([^""""]+)"""""")"),"#N/A")</f>
        <v>#N/A</v>
      </c>
      <c r="F620" s="44"/>
    </row>
    <row r="621">
      <c r="A621" s="41"/>
      <c r="B621" s="41"/>
      <c r="C621" s="42"/>
      <c r="D621" s="41"/>
      <c r="E621" s="44" t="str">
        <f>IFERROR(__xludf.DUMMYFUNCTION("REGEXEXTRACT(C621, """"""([^""""]+)"""""")"),"#N/A")</f>
        <v>#N/A</v>
      </c>
      <c r="F621" s="44"/>
    </row>
    <row r="622">
      <c r="A622" s="41"/>
      <c r="B622" s="41"/>
      <c r="C622" s="42"/>
      <c r="D622" s="41"/>
      <c r="E622" s="44" t="str">
        <f>IFERROR(__xludf.DUMMYFUNCTION("REGEXEXTRACT(C622, """"""([^""""]+)"""""")"),"#N/A")</f>
        <v>#N/A</v>
      </c>
      <c r="F622" s="44"/>
    </row>
    <row r="623">
      <c r="A623" s="41"/>
      <c r="B623" s="41"/>
      <c r="C623" s="42"/>
      <c r="D623" s="41"/>
      <c r="E623" s="44" t="str">
        <f>IFERROR(__xludf.DUMMYFUNCTION("REGEXEXTRACT(C623, """"""([^""""]+)"""""")"),"#N/A")</f>
        <v>#N/A</v>
      </c>
      <c r="F623" s="44"/>
    </row>
    <row r="624">
      <c r="A624" s="41"/>
      <c r="B624" s="41"/>
      <c r="C624" s="42"/>
      <c r="D624" s="41"/>
      <c r="E624" s="44" t="str">
        <f>IFERROR(__xludf.DUMMYFUNCTION("REGEXEXTRACT(C624, """"""([^""""]+)"""""")"),"#N/A")</f>
        <v>#N/A</v>
      </c>
      <c r="F624" s="44"/>
    </row>
    <row r="625">
      <c r="A625" s="41"/>
      <c r="B625" s="41"/>
      <c r="C625" s="42"/>
      <c r="D625" s="41"/>
      <c r="E625" s="44" t="str">
        <f>IFERROR(__xludf.DUMMYFUNCTION("REGEXEXTRACT(C625, """"""([^""""]+)"""""")"),"#N/A")</f>
        <v>#N/A</v>
      </c>
      <c r="F625" s="44"/>
    </row>
    <row r="626">
      <c r="A626" s="41"/>
      <c r="B626" s="41"/>
      <c r="C626" s="42"/>
      <c r="D626" s="41"/>
      <c r="E626" s="44" t="str">
        <f>IFERROR(__xludf.DUMMYFUNCTION("REGEXEXTRACT(C626, """"""([^""""]+)"""""")"),"#N/A")</f>
        <v>#N/A</v>
      </c>
      <c r="F626" s="44"/>
    </row>
    <row r="627">
      <c r="A627" s="41"/>
      <c r="B627" s="41"/>
      <c r="C627" s="42"/>
      <c r="D627" s="41"/>
      <c r="E627" s="44" t="str">
        <f>IFERROR(__xludf.DUMMYFUNCTION("REGEXEXTRACT(C627, """"""([^""""]+)"""""")"),"#N/A")</f>
        <v>#N/A</v>
      </c>
      <c r="F627" s="44"/>
    </row>
    <row r="628">
      <c r="A628" s="41"/>
      <c r="B628" s="41"/>
      <c r="C628" s="42"/>
      <c r="D628" s="41"/>
      <c r="E628" s="44" t="str">
        <f>IFERROR(__xludf.DUMMYFUNCTION("REGEXEXTRACT(C628, """"""([^""""]+)"""""")"),"#N/A")</f>
        <v>#N/A</v>
      </c>
      <c r="F628" s="44"/>
    </row>
    <row r="629">
      <c r="A629" s="41"/>
      <c r="B629" s="41"/>
      <c r="C629" s="42"/>
      <c r="D629" s="41"/>
      <c r="E629" s="44" t="str">
        <f>IFERROR(__xludf.DUMMYFUNCTION("REGEXEXTRACT(C629, """"""([^""""]+)"""""")"),"#N/A")</f>
        <v>#N/A</v>
      </c>
      <c r="F629" s="44"/>
    </row>
    <row r="630">
      <c r="A630" s="41"/>
      <c r="B630" s="41"/>
      <c r="C630" s="42"/>
      <c r="D630" s="41"/>
      <c r="E630" s="44" t="str">
        <f>IFERROR(__xludf.DUMMYFUNCTION("REGEXEXTRACT(C630, """"""([^""""]+)"""""")"),"#N/A")</f>
        <v>#N/A</v>
      </c>
      <c r="F630" s="44"/>
    </row>
    <row r="631">
      <c r="A631" s="41"/>
      <c r="B631" s="41"/>
      <c r="C631" s="42"/>
      <c r="D631" s="41"/>
      <c r="E631" s="44" t="str">
        <f>IFERROR(__xludf.DUMMYFUNCTION("REGEXEXTRACT(C631, """"""([^""""]+)"""""")"),"#N/A")</f>
        <v>#N/A</v>
      </c>
      <c r="F631" s="44"/>
    </row>
    <row r="632">
      <c r="A632" s="41"/>
      <c r="B632" s="41"/>
      <c r="C632" s="42"/>
      <c r="D632" s="41"/>
      <c r="E632" s="44" t="str">
        <f>IFERROR(__xludf.DUMMYFUNCTION("REGEXEXTRACT(C632, """"""([^""""]+)"""""")"),"#N/A")</f>
        <v>#N/A</v>
      </c>
      <c r="F632" s="44"/>
    </row>
    <row r="633">
      <c r="A633" s="41"/>
      <c r="B633" s="41"/>
      <c r="C633" s="42"/>
      <c r="D633" s="41"/>
      <c r="E633" s="44" t="str">
        <f>IFERROR(__xludf.DUMMYFUNCTION("REGEXEXTRACT(C633, """"""([^""""]+)"""""")"),"#N/A")</f>
        <v>#N/A</v>
      </c>
      <c r="F633" s="44"/>
    </row>
    <row r="634">
      <c r="A634" s="41"/>
      <c r="B634" s="41"/>
      <c r="C634" s="42"/>
      <c r="D634" s="41"/>
      <c r="E634" s="44" t="str">
        <f>IFERROR(__xludf.DUMMYFUNCTION("REGEXEXTRACT(C634, """"""([^""""]+)"""""")"),"#N/A")</f>
        <v>#N/A</v>
      </c>
      <c r="F634" s="44"/>
    </row>
    <row r="635">
      <c r="A635" s="41"/>
      <c r="B635" s="41"/>
      <c r="C635" s="42"/>
      <c r="D635" s="41"/>
      <c r="E635" s="44" t="str">
        <f>IFERROR(__xludf.DUMMYFUNCTION("REGEXEXTRACT(C635, """"""([^""""]+)"""""")"),"#N/A")</f>
        <v>#N/A</v>
      </c>
      <c r="F635" s="44"/>
    </row>
    <row r="636">
      <c r="A636" s="41"/>
      <c r="B636" s="41"/>
      <c r="C636" s="42"/>
      <c r="D636" s="41"/>
      <c r="E636" s="44" t="str">
        <f>IFERROR(__xludf.DUMMYFUNCTION("REGEXEXTRACT(C636, """"""([^""""]+)"""""")"),"#N/A")</f>
        <v>#N/A</v>
      </c>
      <c r="F636" s="44"/>
    </row>
    <row r="637">
      <c r="A637" s="41"/>
      <c r="B637" s="41"/>
      <c r="C637" s="42"/>
      <c r="D637" s="41"/>
      <c r="E637" s="44" t="str">
        <f>IFERROR(__xludf.DUMMYFUNCTION("REGEXEXTRACT(C637, """"""([^""""]+)"""""")"),"#N/A")</f>
        <v>#N/A</v>
      </c>
      <c r="F637" s="44"/>
    </row>
    <row r="638">
      <c r="A638" s="41"/>
      <c r="B638" s="41"/>
      <c r="C638" s="42"/>
      <c r="D638" s="41"/>
      <c r="E638" s="44" t="str">
        <f>IFERROR(__xludf.DUMMYFUNCTION("REGEXEXTRACT(C638, """"""([^""""]+)"""""")"),"#N/A")</f>
        <v>#N/A</v>
      </c>
      <c r="F638" s="44"/>
    </row>
    <row r="639">
      <c r="A639" s="41"/>
      <c r="B639" s="41"/>
      <c r="C639" s="42"/>
      <c r="D639" s="41"/>
      <c r="E639" s="44" t="str">
        <f>IFERROR(__xludf.DUMMYFUNCTION("REGEXEXTRACT(C639, """"""([^""""]+)"""""")"),"#N/A")</f>
        <v>#N/A</v>
      </c>
      <c r="F639" s="44"/>
    </row>
    <row r="640">
      <c r="A640" s="41"/>
      <c r="B640" s="41"/>
      <c r="C640" s="42"/>
      <c r="D640" s="41"/>
      <c r="E640" s="44" t="str">
        <f>IFERROR(__xludf.DUMMYFUNCTION("REGEXEXTRACT(C640, """"""([^""""]+)"""""")"),"#N/A")</f>
        <v>#N/A</v>
      </c>
      <c r="F640" s="44"/>
    </row>
    <row r="641">
      <c r="A641" s="41"/>
      <c r="B641" s="41"/>
      <c r="C641" s="42"/>
      <c r="D641" s="41"/>
      <c r="E641" s="44" t="str">
        <f>IFERROR(__xludf.DUMMYFUNCTION("REGEXEXTRACT(C641, """"""([^""""]+)"""""")"),"#N/A")</f>
        <v>#N/A</v>
      </c>
      <c r="F641" s="44"/>
    </row>
    <row r="642">
      <c r="A642" s="41"/>
      <c r="B642" s="41"/>
      <c r="C642" s="42"/>
      <c r="D642" s="41"/>
      <c r="E642" s="44" t="str">
        <f>IFERROR(__xludf.DUMMYFUNCTION("REGEXEXTRACT(C642, """"""([^""""]+)"""""")"),"#N/A")</f>
        <v>#N/A</v>
      </c>
      <c r="F642" s="44"/>
    </row>
    <row r="643">
      <c r="A643" s="41"/>
      <c r="B643" s="41"/>
      <c r="C643" s="42"/>
      <c r="D643" s="41"/>
      <c r="E643" s="44" t="str">
        <f>IFERROR(__xludf.DUMMYFUNCTION("REGEXEXTRACT(C643, """"""([^""""]+)"""""")"),"#N/A")</f>
        <v>#N/A</v>
      </c>
      <c r="F643" s="44"/>
    </row>
    <row r="644">
      <c r="A644" s="41"/>
      <c r="B644" s="41"/>
      <c r="C644" s="42"/>
      <c r="D644" s="41"/>
      <c r="E644" s="44" t="str">
        <f>IFERROR(__xludf.DUMMYFUNCTION("REGEXEXTRACT(C644, """"""([^""""]+)"""""")"),"#N/A")</f>
        <v>#N/A</v>
      </c>
      <c r="F644" s="44"/>
    </row>
    <row r="645">
      <c r="A645" s="41"/>
      <c r="B645" s="41"/>
      <c r="C645" s="42"/>
      <c r="D645" s="41"/>
      <c r="E645" s="44" t="str">
        <f>IFERROR(__xludf.DUMMYFUNCTION("REGEXEXTRACT(C645, """"""([^""""]+)"""""")"),"#N/A")</f>
        <v>#N/A</v>
      </c>
      <c r="F645" s="44"/>
    </row>
    <row r="646">
      <c r="A646" s="41"/>
      <c r="B646" s="41"/>
      <c r="C646" s="42"/>
      <c r="D646" s="41"/>
      <c r="E646" s="44" t="str">
        <f>IFERROR(__xludf.DUMMYFUNCTION("REGEXEXTRACT(C646, """"""([^""""]+)"""""")"),"#N/A")</f>
        <v>#N/A</v>
      </c>
      <c r="F646" s="44"/>
    </row>
    <row r="647">
      <c r="A647" s="41"/>
      <c r="B647" s="41"/>
      <c r="C647" s="42"/>
      <c r="D647" s="41"/>
      <c r="E647" s="44" t="str">
        <f>IFERROR(__xludf.DUMMYFUNCTION("REGEXEXTRACT(C647, """"""([^""""]+)"""""")"),"#N/A")</f>
        <v>#N/A</v>
      </c>
      <c r="F647" s="44"/>
    </row>
    <row r="648">
      <c r="A648" s="41"/>
      <c r="B648" s="41"/>
      <c r="C648" s="42"/>
      <c r="D648" s="41"/>
      <c r="E648" s="44" t="str">
        <f>IFERROR(__xludf.DUMMYFUNCTION("REGEXEXTRACT(C648, """"""([^""""]+)"""""")"),"#N/A")</f>
        <v>#N/A</v>
      </c>
      <c r="F648" s="44"/>
    </row>
    <row r="649">
      <c r="A649" s="41"/>
      <c r="B649" s="41"/>
      <c r="C649" s="42"/>
      <c r="D649" s="41"/>
      <c r="E649" s="44" t="str">
        <f>IFERROR(__xludf.DUMMYFUNCTION("REGEXEXTRACT(C649, """"""([^""""]+)"""""")"),"#N/A")</f>
        <v>#N/A</v>
      </c>
      <c r="F649" s="44"/>
    </row>
    <row r="650">
      <c r="A650" s="41"/>
      <c r="B650" s="41"/>
      <c r="C650" s="42"/>
      <c r="D650" s="41"/>
      <c r="E650" s="44" t="str">
        <f>IFERROR(__xludf.DUMMYFUNCTION("REGEXEXTRACT(C650, """"""([^""""]+)"""""")"),"#N/A")</f>
        <v>#N/A</v>
      </c>
      <c r="F650" s="44"/>
    </row>
    <row r="651">
      <c r="A651" s="41"/>
      <c r="B651" s="41"/>
      <c r="C651" s="42"/>
      <c r="D651" s="41"/>
      <c r="E651" s="44" t="str">
        <f>IFERROR(__xludf.DUMMYFUNCTION("REGEXEXTRACT(C651, """"""([^""""]+)"""""")"),"#N/A")</f>
        <v>#N/A</v>
      </c>
      <c r="F651" s="44"/>
    </row>
    <row r="652">
      <c r="A652" s="41"/>
      <c r="B652" s="41"/>
      <c r="C652" s="42"/>
      <c r="D652" s="41"/>
      <c r="E652" s="44" t="str">
        <f>IFERROR(__xludf.DUMMYFUNCTION("REGEXEXTRACT(C652, """"""([^""""]+)"""""")"),"#N/A")</f>
        <v>#N/A</v>
      </c>
      <c r="F652" s="44"/>
    </row>
    <row r="653">
      <c r="A653" s="41"/>
      <c r="B653" s="41"/>
      <c r="C653" s="42"/>
      <c r="D653" s="41"/>
      <c r="E653" s="44" t="str">
        <f>IFERROR(__xludf.DUMMYFUNCTION("REGEXEXTRACT(C653, """"""([^""""]+)"""""")"),"#N/A")</f>
        <v>#N/A</v>
      </c>
      <c r="F653" s="44"/>
    </row>
    <row r="654">
      <c r="A654" s="41"/>
      <c r="B654" s="41"/>
      <c r="C654" s="42"/>
      <c r="D654" s="41"/>
      <c r="E654" s="44" t="str">
        <f>IFERROR(__xludf.DUMMYFUNCTION("REGEXEXTRACT(C654, """"""([^""""]+)"""""")"),"#N/A")</f>
        <v>#N/A</v>
      </c>
      <c r="F654" s="44"/>
    </row>
    <row r="655">
      <c r="A655" s="41"/>
      <c r="B655" s="41"/>
      <c r="C655" s="42"/>
      <c r="D655" s="41"/>
      <c r="E655" s="44" t="str">
        <f>IFERROR(__xludf.DUMMYFUNCTION("REGEXEXTRACT(C655, """"""([^""""]+)"""""")"),"#N/A")</f>
        <v>#N/A</v>
      </c>
      <c r="F655" s="44"/>
    </row>
    <row r="656">
      <c r="A656" s="41"/>
      <c r="B656" s="41"/>
      <c r="C656" s="42"/>
      <c r="D656" s="41"/>
      <c r="E656" s="44" t="str">
        <f>IFERROR(__xludf.DUMMYFUNCTION("REGEXEXTRACT(C656, """"""([^""""]+)"""""")"),"#N/A")</f>
        <v>#N/A</v>
      </c>
      <c r="F656" s="44"/>
    </row>
    <row r="657">
      <c r="A657" s="41"/>
      <c r="B657" s="41"/>
      <c r="C657" s="42"/>
      <c r="D657" s="41"/>
      <c r="E657" s="44" t="str">
        <f>IFERROR(__xludf.DUMMYFUNCTION("REGEXEXTRACT(C657, """"""([^""""]+)"""""")"),"#N/A")</f>
        <v>#N/A</v>
      </c>
      <c r="F657" s="44"/>
    </row>
    <row r="658">
      <c r="A658" s="41"/>
      <c r="B658" s="41"/>
      <c r="C658" s="42"/>
      <c r="D658" s="41"/>
      <c r="E658" s="44" t="str">
        <f>IFERROR(__xludf.DUMMYFUNCTION("REGEXEXTRACT(C658, """"""([^""""]+)"""""")"),"#N/A")</f>
        <v>#N/A</v>
      </c>
      <c r="F658" s="44"/>
    </row>
    <row r="659">
      <c r="A659" s="41"/>
      <c r="B659" s="41"/>
      <c r="C659" s="42"/>
      <c r="D659" s="41"/>
      <c r="E659" s="44" t="str">
        <f>IFERROR(__xludf.DUMMYFUNCTION("REGEXEXTRACT(C659, """"""([^""""]+)"""""")"),"#N/A")</f>
        <v>#N/A</v>
      </c>
      <c r="F659" s="44"/>
    </row>
    <row r="660">
      <c r="A660" s="41"/>
      <c r="B660" s="41"/>
      <c r="C660" s="42"/>
      <c r="D660" s="41"/>
      <c r="E660" s="44" t="str">
        <f>IFERROR(__xludf.DUMMYFUNCTION("REGEXEXTRACT(C660, """"""([^""""]+)"""""")"),"#N/A")</f>
        <v>#N/A</v>
      </c>
      <c r="F660" s="44"/>
    </row>
    <row r="661">
      <c r="A661" s="41"/>
      <c r="B661" s="41"/>
      <c r="C661" s="42"/>
      <c r="D661" s="41"/>
      <c r="E661" s="44" t="str">
        <f>IFERROR(__xludf.DUMMYFUNCTION("REGEXEXTRACT(C661, """"""([^""""]+)"""""")"),"#N/A")</f>
        <v>#N/A</v>
      </c>
      <c r="F661" s="44"/>
    </row>
    <row r="662">
      <c r="A662" s="41"/>
      <c r="B662" s="41"/>
      <c r="C662" s="42"/>
      <c r="D662" s="41"/>
      <c r="E662" s="44" t="str">
        <f>IFERROR(__xludf.DUMMYFUNCTION("REGEXEXTRACT(C662, """"""([^""""]+)"""""")"),"#N/A")</f>
        <v>#N/A</v>
      </c>
      <c r="F662" s="44"/>
    </row>
    <row r="663">
      <c r="A663" s="41"/>
      <c r="B663" s="41"/>
      <c r="C663" s="42"/>
      <c r="D663" s="41"/>
      <c r="E663" s="44" t="str">
        <f>IFERROR(__xludf.DUMMYFUNCTION("REGEXEXTRACT(C663, """"""([^""""]+)"""""")"),"#N/A")</f>
        <v>#N/A</v>
      </c>
      <c r="F663" s="44"/>
    </row>
    <row r="664">
      <c r="A664" s="41"/>
      <c r="B664" s="41"/>
      <c r="C664" s="42"/>
      <c r="D664" s="41"/>
      <c r="E664" s="44" t="str">
        <f>IFERROR(__xludf.DUMMYFUNCTION("REGEXEXTRACT(C664, """"""([^""""]+)"""""")"),"#N/A")</f>
        <v>#N/A</v>
      </c>
      <c r="F664" s="44"/>
    </row>
    <row r="665">
      <c r="A665" s="41"/>
      <c r="B665" s="41"/>
      <c r="C665" s="42"/>
      <c r="D665" s="41"/>
      <c r="E665" s="44" t="str">
        <f>IFERROR(__xludf.DUMMYFUNCTION("REGEXEXTRACT(C665, """"""([^""""]+)"""""")"),"#N/A")</f>
        <v>#N/A</v>
      </c>
      <c r="F665" s="44"/>
    </row>
    <row r="666">
      <c r="A666" s="41"/>
      <c r="B666" s="41"/>
      <c r="C666" s="42"/>
      <c r="D666" s="41"/>
      <c r="E666" s="44" t="str">
        <f>IFERROR(__xludf.DUMMYFUNCTION("REGEXEXTRACT(C666, """"""([^""""]+)"""""")"),"#N/A")</f>
        <v>#N/A</v>
      </c>
      <c r="F666" s="44"/>
    </row>
    <row r="667">
      <c r="A667" s="41"/>
      <c r="B667" s="41"/>
      <c r="C667" s="42"/>
      <c r="D667" s="41"/>
      <c r="E667" s="44" t="str">
        <f>IFERROR(__xludf.DUMMYFUNCTION("REGEXEXTRACT(C667, """"""([^""""]+)"""""")"),"#N/A")</f>
        <v>#N/A</v>
      </c>
      <c r="F667" s="44"/>
    </row>
    <row r="668">
      <c r="A668" s="41"/>
      <c r="B668" s="41"/>
      <c r="C668" s="42"/>
      <c r="D668" s="41"/>
      <c r="E668" s="44" t="str">
        <f>IFERROR(__xludf.DUMMYFUNCTION("REGEXEXTRACT(C668, """"""([^""""]+)"""""")"),"#N/A")</f>
        <v>#N/A</v>
      </c>
      <c r="F668" s="44"/>
    </row>
    <row r="669">
      <c r="A669" s="41"/>
      <c r="B669" s="41"/>
      <c r="C669" s="42"/>
      <c r="D669" s="41"/>
      <c r="E669" s="44" t="str">
        <f>IFERROR(__xludf.DUMMYFUNCTION("REGEXEXTRACT(C669, """"""([^""""]+)"""""")"),"#N/A")</f>
        <v>#N/A</v>
      </c>
      <c r="F669" s="44"/>
    </row>
    <row r="670">
      <c r="A670" s="41"/>
      <c r="B670" s="41"/>
      <c r="C670" s="42"/>
      <c r="D670" s="41"/>
      <c r="E670" s="44" t="str">
        <f>IFERROR(__xludf.DUMMYFUNCTION("REGEXEXTRACT(C670, """"""([^""""]+)"""""")"),"#N/A")</f>
        <v>#N/A</v>
      </c>
      <c r="F670" s="44"/>
    </row>
    <row r="671">
      <c r="A671" s="41"/>
      <c r="B671" s="41"/>
      <c r="C671" s="42"/>
      <c r="D671" s="41"/>
      <c r="E671" s="44" t="str">
        <f>IFERROR(__xludf.DUMMYFUNCTION("REGEXEXTRACT(C671, """"""([^""""]+)"""""")"),"#N/A")</f>
        <v>#N/A</v>
      </c>
      <c r="F671" s="44"/>
    </row>
    <row r="672">
      <c r="A672" s="41"/>
      <c r="B672" s="41"/>
      <c r="C672" s="42"/>
      <c r="D672" s="41"/>
      <c r="E672" s="44" t="str">
        <f>IFERROR(__xludf.DUMMYFUNCTION("REGEXEXTRACT(C672, """"""([^""""]+)"""""")"),"#N/A")</f>
        <v>#N/A</v>
      </c>
      <c r="F672" s="44"/>
    </row>
    <row r="673">
      <c r="A673" s="41"/>
      <c r="B673" s="41"/>
      <c r="C673" s="42"/>
      <c r="D673" s="41"/>
      <c r="E673" s="44" t="str">
        <f>IFERROR(__xludf.DUMMYFUNCTION("REGEXEXTRACT(C673, """"""([^""""]+)"""""")"),"#N/A")</f>
        <v>#N/A</v>
      </c>
      <c r="F673" s="44"/>
    </row>
    <row r="674">
      <c r="A674" s="41"/>
      <c r="B674" s="41"/>
      <c r="C674" s="42"/>
      <c r="D674" s="41"/>
      <c r="E674" s="44" t="str">
        <f>IFERROR(__xludf.DUMMYFUNCTION("REGEXEXTRACT(C674, """"""([^""""]+)"""""")"),"#N/A")</f>
        <v>#N/A</v>
      </c>
      <c r="F674" s="44"/>
    </row>
    <row r="675">
      <c r="A675" s="41"/>
      <c r="B675" s="41"/>
      <c r="C675" s="42"/>
      <c r="D675" s="41"/>
      <c r="E675" s="44" t="str">
        <f>IFERROR(__xludf.DUMMYFUNCTION("REGEXEXTRACT(C675, """"""([^""""]+)"""""")"),"#N/A")</f>
        <v>#N/A</v>
      </c>
      <c r="F675" s="44"/>
    </row>
    <row r="676">
      <c r="A676" s="41"/>
      <c r="B676" s="41"/>
      <c r="C676" s="42"/>
      <c r="D676" s="41"/>
      <c r="E676" s="44" t="str">
        <f>IFERROR(__xludf.DUMMYFUNCTION("REGEXEXTRACT(C676, """"""([^""""]+)"""""")"),"#N/A")</f>
        <v>#N/A</v>
      </c>
      <c r="F676" s="44"/>
    </row>
    <row r="677">
      <c r="A677" s="41"/>
      <c r="B677" s="41"/>
      <c r="C677" s="42"/>
      <c r="D677" s="41"/>
      <c r="E677" s="44" t="str">
        <f>IFERROR(__xludf.DUMMYFUNCTION("REGEXEXTRACT(C677, """"""([^""""]+)"""""")"),"#N/A")</f>
        <v>#N/A</v>
      </c>
      <c r="F677" s="44"/>
    </row>
    <row r="678">
      <c r="A678" s="41"/>
      <c r="B678" s="41"/>
      <c r="C678" s="42"/>
      <c r="D678" s="41"/>
      <c r="E678" s="44" t="str">
        <f>IFERROR(__xludf.DUMMYFUNCTION("REGEXEXTRACT(C678, """"""([^""""]+)"""""")"),"#N/A")</f>
        <v>#N/A</v>
      </c>
      <c r="F678" s="44"/>
    </row>
    <row r="679">
      <c r="A679" s="41"/>
      <c r="B679" s="41"/>
      <c r="C679" s="42"/>
      <c r="D679" s="41"/>
      <c r="E679" s="44" t="str">
        <f>IFERROR(__xludf.DUMMYFUNCTION("REGEXEXTRACT(C679, """"""([^""""]+)"""""")"),"#N/A")</f>
        <v>#N/A</v>
      </c>
      <c r="F679" s="44"/>
    </row>
    <row r="680">
      <c r="A680" s="41"/>
      <c r="B680" s="41"/>
      <c r="C680" s="42"/>
      <c r="D680" s="41"/>
      <c r="E680" s="44" t="str">
        <f>IFERROR(__xludf.DUMMYFUNCTION("REGEXEXTRACT(C680, """"""([^""""]+)"""""")"),"#N/A")</f>
        <v>#N/A</v>
      </c>
      <c r="F680" s="44"/>
    </row>
    <row r="681">
      <c r="A681" s="41"/>
      <c r="B681" s="41"/>
      <c r="C681" s="42"/>
      <c r="D681" s="41"/>
      <c r="E681" s="44" t="str">
        <f>IFERROR(__xludf.DUMMYFUNCTION("REGEXEXTRACT(C681, """"""([^""""]+)"""""")"),"#N/A")</f>
        <v>#N/A</v>
      </c>
      <c r="F681" s="44"/>
    </row>
    <row r="682">
      <c r="A682" s="41"/>
      <c r="B682" s="41"/>
      <c r="C682" s="42"/>
      <c r="D682" s="41"/>
      <c r="E682" s="44" t="str">
        <f>IFERROR(__xludf.DUMMYFUNCTION("REGEXEXTRACT(C682, """"""([^""""]+)"""""")"),"#N/A")</f>
        <v>#N/A</v>
      </c>
      <c r="F682" s="44"/>
    </row>
    <row r="683">
      <c r="A683" s="41"/>
      <c r="B683" s="41"/>
      <c r="C683" s="42"/>
      <c r="D683" s="41"/>
      <c r="E683" s="44" t="str">
        <f>IFERROR(__xludf.DUMMYFUNCTION("REGEXEXTRACT(C683, """"""([^""""]+)"""""")"),"#N/A")</f>
        <v>#N/A</v>
      </c>
      <c r="F683" s="44"/>
    </row>
    <row r="684">
      <c r="A684" s="41"/>
      <c r="B684" s="41"/>
      <c r="C684" s="42"/>
      <c r="D684" s="41"/>
      <c r="E684" s="44" t="str">
        <f>IFERROR(__xludf.DUMMYFUNCTION("REGEXEXTRACT(C684, """"""([^""""]+)"""""")"),"#N/A")</f>
        <v>#N/A</v>
      </c>
      <c r="F684" s="44"/>
    </row>
    <row r="685">
      <c r="A685" s="41"/>
      <c r="B685" s="41"/>
      <c r="C685" s="42"/>
      <c r="D685" s="41"/>
      <c r="E685" s="44" t="str">
        <f>IFERROR(__xludf.DUMMYFUNCTION("REGEXEXTRACT(C685, """"""([^""""]+)"""""")"),"#N/A")</f>
        <v>#N/A</v>
      </c>
      <c r="F685" s="44"/>
    </row>
    <row r="686">
      <c r="A686" s="41"/>
      <c r="B686" s="41"/>
      <c r="C686" s="42"/>
      <c r="D686" s="41"/>
      <c r="E686" s="44" t="str">
        <f>IFERROR(__xludf.DUMMYFUNCTION("REGEXEXTRACT(C686, """"""([^""""]+)"""""")"),"#N/A")</f>
        <v>#N/A</v>
      </c>
      <c r="F686" s="44"/>
    </row>
    <row r="687">
      <c r="A687" s="41"/>
      <c r="B687" s="41"/>
      <c r="C687" s="42"/>
      <c r="D687" s="41"/>
      <c r="E687" s="44" t="str">
        <f>IFERROR(__xludf.DUMMYFUNCTION("REGEXEXTRACT(C687, """"""([^""""]+)"""""")"),"#N/A")</f>
        <v>#N/A</v>
      </c>
      <c r="F687" s="44"/>
    </row>
    <row r="688">
      <c r="A688" s="41"/>
      <c r="B688" s="41"/>
      <c r="C688" s="42"/>
      <c r="D688" s="41"/>
      <c r="E688" s="44" t="str">
        <f>IFERROR(__xludf.DUMMYFUNCTION("REGEXEXTRACT(C688, """"""([^""""]+)"""""")"),"#N/A")</f>
        <v>#N/A</v>
      </c>
      <c r="F688" s="44"/>
    </row>
    <row r="689">
      <c r="A689" s="41"/>
      <c r="B689" s="41"/>
      <c r="C689" s="42"/>
      <c r="D689" s="41"/>
      <c r="E689" s="44" t="str">
        <f>IFERROR(__xludf.DUMMYFUNCTION("REGEXEXTRACT(C689, """"""([^""""]+)"""""")"),"#N/A")</f>
        <v>#N/A</v>
      </c>
      <c r="F689" s="44"/>
    </row>
    <row r="690">
      <c r="A690" s="41"/>
      <c r="B690" s="41"/>
      <c r="C690" s="42"/>
      <c r="D690" s="41"/>
      <c r="E690" s="44" t="str">
        <f>IFERROR(__xludf.DUMMYFUNCTION("REGEXEXTRACT(C690, """"""([^""""]+)"""""")"),"#N/A")</f>
        <v>#N/A</v>
      </c>
      <c r="F690" s="44"/>
    </row>
    <row r="691">
      <c r="A691" s="41"/>
      <c r="B691" s="41"/>
      <c r="C691" s="42"/>
      <c r="D691" s="41"/>
      <c r="E691" s="44" t="str">
        <f>IFERROR(__xludf.DUMMYFUNCTION("REGEXEXTRACT(C691, """"""([^""""]+)"""""")"),"#N/A")</f>
        <v>#N/A</v>
      </c>
      <c r="F691" s="44"/>
    </row>
    <row r="692">
      <c r="A692" s="41"/>
      <c r="B692" s="41"/>
      <c r="C692" s="42"/>
      <c r="D692" s="41"/>
      <c r="E692" s="44" t="str">
        <f>IFERROR(__xludf.DUMMYFUNCTION("REGEXEXTRACT(C692, """"""([^""""]+)"""""")"),"#N/A")</f>
        <v>#N/A</v>
      </c>
      <c r="F692" s="44"/>
    </row>
    <row r="693">
      <c r="A693" s="41"/>
      <c r="B693" s="41"/>
      <c r="C693" s="42"/>
      <c r="D693" s="41"/>
      <c r="E693" s="44" t="str">
        <f>IFERROR(__xludf.DUMMYFUNCTION("REGEXEXTRACT(C693, """"""([^""""]+)"""""")"),"#N/A")</f>
        <v>#N/A</v>
      </c>
      <c r="F693" s="44"/>
    </row>
    <row r="694">
      <c r="A694" s="41"/>
      <c r="B694" s="41"/>
      <c r="C694" s="42"/>
      <c r="D694" s="41"/>
      <c r="E694" s="44" t="str">
        <f>IFERROR(__xludf.DUMMYFUNCTION("REGEXEXTRACT(C694, """"""([^""""]+)"""""")"),"#N/A")</f>
        <v>#N/A</v>
      </c>
      <c r="F694" s="44"/>
    </row>
    <row r="695">
      <c r="A695" s="41"/>
      <c r="B695" s="41"/>
      <c r="C695" s="42"/>
      <c r="D695" s="41"/>
      <c r="E695" s="44" t="str">
        <f>IFERROR(__xludf.DUMMYFUNCTION("REGEXEXTRACT(C695, """"""([^""""]+)"""""")"),"#N/A")</f>
        <v>#N/A</v>
      </c>
      <c r="F695" s="44"/>
    </row>
    <row r="696">
      <c r="A696" s="41"/>
      <c r="B696" s="41"/>
      <c r="C696" s="42"/>
      <c r="D696" s="41"/>
      <c r="E696" s="44" t="str">
        <f>IFERROR(__xludf.DUMMYFUNCTION("REGEXEXTRACT(C696, """"""([^""""]+)"""""")"),"#N/A")</f>
        <v>#N/A</v>
      </c>
      <c r="F696" s="44"/>
    </row>
    <row r="697">
      <c r="A697" s="41"/>
      <c r="B697" s="41"/>
      <c r="C697" s="42"/>
      <c r="D697" s="41"/>
      <c r="E697" s="44" t="str">
        <f>IFERROR(__xludf.DUMMYFUNCTION("REGEXEXTRACT(C697, """"""([^""""]+)"""""")"),"#N/A")</f>
        <v>#N/A</v>
      </c>
      <c r="F697" s="44"/>
    </row>
    <row r="698">
      <c r="A698" s="41"/>
      <c r="B698" s="41"/>
      <c r="C698" s="42"/>
      <c r="D698" s="41"/>
      <c r="E698" s="44" t="str">
        <f>IFERROR(__xludf.DUMMYFUNCTION("REGEXEXTRACT(C698, """"""([^""""]+)"""""")"),"#N/A")</f>
        <v>#N/A</v>
      </c>
      <c r="F698" s="44"/>
    </row>
    <row r="699">
      <c r="A699" s="41"/>
      <c r="B699" s="41"/>
      <c r="C699" s="42"/>
      <c r="D699" s="41"/>
      <c r="E699" s="44" t="str">
        <f>IFERROR(__xludf.DUMMYFUNCTION("REGEXEXTRACT(C699, """"""([^""""]+)"""""")"),"#N/A")</f>
        <v>#N/A</v>
      </c>
      <c r="F699" s="44"/>
    </row>
    <row r="700">
      <c r="A700" s="41"/>
      <c r="B700" s="41"/>
      <c r="C700" s="42"/>
      <c r="D700" s="41"/>
      <c r="E700" s="44" t="str">
        <f>IFERROR(__xludf.DUMMYFUNCTION("REGEXEXTRACT(C700, """"""([^""""]+)"""""")"),"#N/A")</f>
        <v>#N/A</v>
      </c>
      <c r="F700" s="44"/>
    </row>
    <row r="701">
      <c r="A701" s="41"/>
      <c r="B701" s="41"/>
      <c r="C701" s="42"/>
      <c r="D701" s="41"/>
      <c r="E701" s="44" t="str">
        <f>IFERROR(__xludf.DUMMYFUNCTION("REGEXEXTRACT(C701, """"""([^""""]+)"""""")"),"#N/A")</f>
        <v>#N/A</v>
      </c>
      <c r="F701" s="44"/>
    </row>
    <row r="702">
      <c r="A702" s="41"/>
      <c r="B702" s="41"/>
      <c r="C702" s="42"/>
      <c r="D702" s="41"/>
      <c r="E702" s="44" t="str">
        <f>IFERROR(__xludf.DUMMYFUNCTION("REGEXEXTRACT(C702, """"""([^""""]+)"""""")"),"#N/A")</f>
        <v>#N/A</v>
      </c>
      <c r="F702" s="44"/>
    </row>
    <row r="703">
      <c r="A703" s="41"/>
      <c r="B703" s="41"/>
      <c r="C703" s="42"/>
      <c r="D703" s="41"/>
      <c r="E703" s="44" t="str">
        <f>IFERROR(__xludf.DUMMYFUNCTION("REGEXEXTRACT(C703, """"""([^""""]+)"""""")"),"#N/A")</f>
        <v>#N/A</v>
      </c>
      <c r="F703" s="44"/>
    </row>
    <row r="704">
      <c r="A704" s="41"/>
      <c r="B704" s="41"/>
      <c r="C704" s="42"/>
      <c r="D704" s="41"/>
      <c r="E704" s="44" t="str">
        <f>IFERROR(__xludf.DUMMYFUNCTION("REGEXEXTRACT(C704, """"""([^""""]+)"""""")"),"#N/A")</f>
        <v>#N/A</v>
      </c>
      <c r="F704" s="44"/>
    </row>
    <row r="705">
      <c r="A705" s="41"/>
      <c r="B705" s="41"/>
      <c r="C705" s="42"/>
      <c r="D705" s="41"/>
      <c r="E705" s="44" t="str">
        <f>IFERROR(__xludf.DUMMYFUNCTION("REGEXEXTRACT(C705, """"""([^""""]+)"""""")"),"#N/A")</f>
        <v>#N/A</v>
      </c>
      <c r="F705" s="44"/>
    </row>
    <row r="706">
      <c r="A706" s="41"/>
      <c r="B706" s="41"/>
      <c r="C706" s="42"/>
      <c r="D706" s="41"/>
      <c r="E706" s="44" t="str">
        <f>IFERROR(__xludf.DUMMYFUNCTION("REGEXEXTRACT(C706, """"""([^""""]+)"""""")"),"#N/A")</f>
        <v>#N/A</v>
      </c>
      <c r="F706" s="44"/>
    </row>
    <row r="707">
      <c r="A707" s="41"/>
      <c r="B707" s="41"/>
      <c r="C707" s="42"/>
      <c r="D707" s="41"/>
      <c r="E707" s="44" t="str">
        <f>IFERROR(__xludf.DUMMYFUNCTION("REGEXEXTRACT(C707, """"""([^""""]+)"""""")"),"#N/A")</f>
        <v>#N/A</v>
      </c>
      <c r="F707" s="44"/>
    </row>
    <row r="708">
      <c r="A708" s="41"/>
      <c r="B708" s="41"/>
      <c r="C708" s="42"/>
      <c r="D708" s="41"/>
      <c r="E708" s="44" t="str">
        <f>IFERROR(__xludf.DUMMYFUNCTION("REGEXEXTRACT(C708, """"""([^""""]+)"""""")"),"#N/A")</f>
        <v>#N/A</v>
      </c>
      <c r="F708" s="44"/>
    </row>
    <row r="709">
      <c r="A709" s="41"/>
      <c r="B709" s="41"/>
      <c r="C709" s="42"/>
      <c r="D709" s="41"/>
      <c r="E709" s="44" t="str">
        <f>IFERROR(__xludf.DUMMYFUNCTION("REGEXEXTRACT(C709, """"""([^""""]+)"""""")"),"#N/A")</f>
        <v>#N/A</v>
      </c>
      <c r="F709" s="44"/>
    </row>
    <row r="710">
      <c r="A710" s="41"/>
      <c r="B710" s="41"/>
      <c r="C710" s="42"/>
      <c r="D710" s="41"/>
      <c r="E710" s="44" t="str">
        <f>IFERROR(__xludf.DUMMYFUNCTION("REGEXEXTRACT(C710, """"""([^""""]+)"""""")"),"#N/A")</f>
        <v>#N/A</v>
      </c>
      <c r="F710" s="44"/>
    </row>
    <row r="711">
      <c r="A711" s="41"/>
      <c r="B711" s="41"/>
      <c r="C711" s="42"/>
      <c r="D711" s="41"/>
      <c r="E711" s="44" t="str">
        <f>IFERROR(__xludf.DUMMYFUNCTION("REGEXEXTRACT(C711, """"""([^""""]+)"""""")"),"#N/A")</f>
        <v>#N/A</v>
      </c>
      <c r="F711" s="44"/>
    </row>
    <row r="712">
      <c r="A712" s="41"/>
      <c r="B712" s="41"/>
      <c r="C712" s="42"/>
      <c r="D712" s="41"/>
      <c r="E712" s="44" t="str">
        <f>IFERROR(__xludf.DUMMYFUNCTION("REGEXEXTRACT(C712, """"""([^""""]+)"""""")"),"#N/A")</f>
        <v>#N/A</v>
      </c>
      <c r="F712" s="44"/>
    </row>
    <row r="713">
      <c r="A713" s="41"/>
      <c r="B713" s="41"/>
      <c r="C713" s="42"/>
      <c r="D713" s="41"/>
      <c r="E713" s="44" t="str">
        <f>IFERROR(__xludf.DUMMYFUNCTION("REGEXEXTRACT(C713, """"""([^""""]+)"""""")"),"#N/A")</f>
        <v>#N/A</v>
      </c>
      <c r="F713" s="44"/>
    </row>
    <row r="714">
      <c r="A714" s="41"/>
      <c r="B714" s="41"/>
      <c r="C714" s="42"/>
      <c r="D714" s="41"/>
      <c r="E714" s="44" t="str">
        <f>IFERROR(__xludf.DUMMYFUNCTION("REGEXEXTRACT(C714, """"""([^""""]+)"""""")"),"#N/A")</f>
        <v>#N/A</v>
      </c>
      <c r="F714" s="44"/>
    </row>
    <row r="715">
      <c r="A715" s="41"/>
      <c r="B715" s="41"/>
      <c r="C715" s="42"/>
      <c r="D715" s="41"/>
      <c r="E715" s="44" t="str">
        <f>IFERROR(__xludf.DUMMYFUNCTION("REGEXEXTRACT(C715, """"""([^""""]+)"""""")"),"#N/A")</f>
        <v>#N/A</v>
      </c>
      <c r="F715" s="44"/>
    </row>
    <row r="716">
      <c r="A716" s="41"/>
      <c r="B716" s="41"/>
      <c r="C716" s="42"/>
      <c r="D716" s="41"/>
      <c r="E716" s="44" t="str">
        <f>IFERROR(__xludf.DUMMYFUNCTION("REGEXEXTRACT(C716, """"""([^""""]+)"""""")"),"#N/A")</f>
        <v>#N/A</v>
      </c>
      <c r="F716" s="44"/>
    </row>
    <row r="717">
      <c r="A717" s="41"/>
      <c r="B717" s="41"/>
      <c r="C717" s="42"/>
      <c r="D717" s="41"/>
      <c r="E717" s="44" t="str">
        <f>IFERROR(__xludf.DUMMYFUNCTION("REGEXEXTRACT(C717, """"""([^""""]+)"""""")"),"#N/A")</f>
        <v>#N/A</v>
      </c>
      <c r="F717" s="44"/>
    </row>
    <row r="718">
      <c r="A718" s="41"/>
      <c r="B718" s="41"/>
      <c r="C718" s="42"/>
      <c r="D718" s="41"/>
      <c r="E718" s="44" t="str">
        <f>IFERROR(__xludf.DUMMYFUNCTION("REGEXEXTRACT(C718, """"""([^""""]+)"""""")"),"#N/A")</f>
        <v>#N/A</v>
      </c>
      <c r="F718" s="44"/>
    </row>
    <row r="719">
      <c r="A719" s="41"/>
      <c r="B719" s="41"/>
      <c r="C719" s="42"/>
      <c r="D719" s="41"/>
      <c r="E719" s="44" t="str">
        <f>IFERROR(__xludf.DUMMYFUNCTION("REGEXEXTRACT(C719, """"""([^""""]+)"""""")"),"#N/A")</f>
        <v>#N/A</v>
      </c>
      <c r="F719" s="44"/>
    </row>
    <row r="720">
      <c r="A720" s="41"/>
      <c r="B720" s="41"/>
      <c r="C720" s="42"/>
      <c r="D720" s="41"/>
      <c r="E720" s="44" t="str">
        <f>IFERROR(__xludf.DUMMYFUNCTION("REGEXEXTRACT(C720, """"""([^""""]+)"""""")"),"#N/A")</f>
        <v>#N/A</v>
      </c>
      <c r="F720" s="44"/>
    </row>
    <row r="721">
      <c r="A721" s="41"/>
      <c r="B721" s="41"/>
      <c r="C721" s="42"/>
      <c r="D721" s="41"/>
      <c r="E721" s="44" t="str">
        <f>IFERROR(__xludf.DUMMYFUNCTION("REGEXEXTRACT(C721, """"""([^""""]+)"""""")"),"#N/A")</f>
        <v>#N/A</v>
      </c>
      <c r="F721" s="44"/>
    </row>
    <row r="722">
      <c r="A722" s="41"/>
      <c r="B722" s="41"/>
      <c r="C722" s="42"/>
      <c r="D722" s="41"/>
      <c r="E722" s="44" t="str">
        <f>IFERROR(__xludf.DUMMYFUNCTION("REGEXEXTRACT(C722, """"""([^""""]+)"""""")"),"#N/A")</f>
        <v>#N/A</v>
      </c>
      <c r="F722" s="44"/>
    </row>
    <row r="723">
      <c r="A723" s="41"/>
      <c r="B723" s="41"/>
      <c r="C723" s="42"/>
      <c r="D723" s="41"/>
      <c r="E723" s="44" t="str">
        <f>IFERROR(__xludf.DUMMYFUNCTION("REGEXEXTRACT(C723, """"""([^""""]+)"""""")"),"#N/A")</f>
        <v>#N/A</v>
      </c>
      <c r="F723" s="44"/>
    </row>
    <row r="724">
      <c r="A724" s="41"/>
      <c r="B724" s="41"/>
      <c r="C724" s="42"/>
      <c r="D724" s="41"/>
      <c r="E724" s="44" t="str">
        <f>IFERROR(__xludf.DUMMYFUNCTION("REGEXEXTRACT(C724, """"""([^""""]+)"""""")"),"#N/A")</f>
        <v>#N/A</v>
      </c>
      <c r="F724" s="44"/>
    </row>
    <row r="725">
      <c r="A725" s="41"/>
      <c r="B725" s="41"/>
      <c r="C725" s="42"/>
      <c r="D725" s="41"/>
      <c r="E725" s="44" t="str">
        <f>IFERROR(__xludf.DUMMYFUNCTION("REGEXEXTRACT(C725, """"""([^""""]+)"""""")"),"#N/A")</f>
        <v>#N/A</v>
      </c>
      <c r="F725" s="44"/>
    </row>
    <row r="726">
      <c r="A726" s="41"/>
      <c r="B726" s="41"/>
      <c r="C726" s="42"/>
      <c r="D726" s="41"/>
      <c r="E726" s="44" t="str">
        <f>IFERROR(__xludf.DUMMYFUNCTION("REGEXEXTRACT(C726, """"""([^""""]+)"""""")"),"#N/A")</f>
        <v>#N/A</v>
      </c>
      <c r="F726" s="44"/>
    </row>
    <row r="727">
      <c r="A727" s="41"/>
      <c r="B727" s="41"/>
      <c r="C727" s="42"/>
      <c r="D727" s="41"/>
      <c r="E727" s="44" t="str">
        <f>IFERROR(__xludf.DUMMYFUNCTION("REGEXEXTRACT(C727, """"""([^""""]+)"""""")"),"#N/A")</f>
        <v>#N/A</v>
      </c>
      <c r="F727" s="44"/>
    </row>
    <row r="728">
      <c r="A728" s="41"/>
      <c r="B728" s="41"/>
      <c r="C728" s="42"/>
      <c r="D728" s="41"/>
      <c r="E728" s="44" t="str">
        <f>IFERROR(__xludf.DUMMYFUNCTION("REGEXEXTRACT(C728, """"""([^""""]+)"""""")"),"#N/A")</f>
        <v>#N/A</v>
      </c>
      <c r="F728" s="44"/>
    </row>
    <row r="729">
      <c r="A729" s="41"/>
      <c r="B729" s="41"/>
      <c r="C729" s="42"/>
      <c r="D729" s="41"/>
      <c r="E729" s="44" t="str">
        <f>IFERROR(__xludf.DUMMYFUNCTION("REGEXEXTRACT(C729, """"""([^""""]+)"""""")"),"#N/A")</f>
        <v>#N/A</v>
      </c>
      <c r="F729" s="44"/>
    </row>
    <row r="730">
      <c r="A730" s="41"/>
      <c r="B730" s="41"/>
      <c r="C730" s="42"/>
      <c r="D730" s="41"/>
      <c r="E730" s="44" t="str">
        <f>IFERROR(__xludf.DUMMYFUNCTION("REGEXEXTRACT(C730, """"""([^""""]+)"""""")"),"#N/A")</f>
        <v>#N/A</v>
      </c>
      <c r="F730" s="44"/>
    </row>
    <row r="731">
      <c r="A731" s="41"/>
      <c r="B731" s="41"/>
      <c r="C731" s="42"/>
      <c r="D731" s="41"/>
      <c r="E731" s="44" t="str">
        <f>IFERROR(__xludf.DUMMYFUNCTION("REGEXEXTRACT(C731, """"""([^""""]+)"""""")"),"#N/A")</f>
        <v>#N/A</v>
      </c>
      <c r="F731" s="44"/>
    </row>
    <row r="732">
      <c r="A732" s="41"/>
      <c r="B732" s="41"/>
      <c r="C732" s="42"/>
      <c r="D732" s="41"/>
      <c r="E732" s="44" t="str">
        <f>IFERROR(__xludf.DUMMYFUNCTION("REGEXEXTRACT(C732, """"""([^""""]+)"""""")"),"#N/A")</f>
        <v>#N/A</v>
      </c>
      <c r="F732" s="44"/>
    </row>
    <row r="733">
      <c r="A733" s="41"/>
      <c r="B733" s="41"/>
      <c r="C733" s="42"/>
      <c r="D733" s="41"/>
      <c r="E733" s="44" t="str">
        <f>IFERROR(__xludf.DUMMYFUNCTION("REGEXEXTRACT(C733, """"""([^""""]+)"""""")"),"#N/A")</f>
        <v>#N/A</v>
      </c>
      <c r="F733" s="44"/>
    </row>
    <row r="734">
      <c r="A734" s="41"/>
      <c r="B734" s="41"/>
      <c r="C734" s="42"/>
      <c r="D734" s="41"/>
      <c r="E734" s="44" t="str">
        <f>IFERROR(__xludf.DUMMYFUNCTION("REGEXEXTRACT(C734, """"""([^""""]+)"""""")"),"#N/A")</f>
        <v>#N/A</v>
      </c>
      <c r="F734" s="44"/>
    </row>
    <row r="735">
      <c r="A735" s="41"/>
      <c r="B735" s="41"/>
      <c r="C735" s="42"/>
      <c r="D735" s="41"/>
      <c r="E735" s="44" t="str">
        <f>IFERROR(__xludf.DUMMYFUNCTION("REGEXEXTRACT(C735, """"""([^""""]+)"""""")"),"#N/A")</f>
        <v>#N/A</v>
      </c>
      <c r="F735" s="44"/>
    </row>
    <row r="736">
      <c r="A736" s="41"/>
      <c r="B736" s="41"/>
      <c r="C736" s="42"/>
      <c r="D736" s="41"/>
      <c r="E736" s="44" t="str">
        <f>IFERROR(__xludf.DUMMYFUNCTION("REGEXEXTRACT(C736, """"""([^""""]+)"""""")"),"#N/A")</f>
        <v>#N/A</v>
      </c>
      <c r="F736" s="44"/>
    </row>
    <row r="737">
      <c r="A737" s="41"/>
      <c r="B737" s="41"/>
      <c r="C737" s="42"/>
      <c r="D737" s="41"/>
      <c r="E737" s="44" t="str">
        <f>IFERROR(__xludf.DUMMYFUNCTION("REGEXEXTRACT(C737, """"""([^""""]+)"""""")"),"#N/A")</f>
        <v>#N/A</v>
      </c>
      <c r="F737" s="44"/>
    </row>
    <row r="738">
      <c r="A738" s="41"/>
      <c r="B738" s="41"/>
      <c r="C738" s="42"/>
      <c r="D738" s="41"/>
      <c r="E738" s="44" t="str">
        <f>IFERROR(__xludf.DUMMYFUNCTION("REGEXEXTRACT(C738, """"""([^""""]+)"""""")"),"#N/A")</f>
        <v>#N/A</v>
      </c>
      <c r="F738" s="44"/>
    </row>
    <row r="739">
      <c r="A739" s="41"/>
      <c r="B739" s="41"/>
      <c r="C739" s="42"/>
      <c r="D739" s="41"/>
      <c r="E739" s="44" t="str">
        <f>IFERROR(__xludf.DUMMYFUNCTION("REGEXEXTRACT(C739, """"""([^""""]+)"""""")"),"#N/A")</f>
        <v>#N/A</v>
      </c>
      <c r="F739" s="44"/>
    </row>
    <row r="740">
      <c r="A740" s="41"/>
      <c r="B740" s="41"/>
      <c r="C740" s="42"/>
      <c r="D740" s="41"/>
      <c r="E740" s="44" t="str">
        <f>IFERROR(__xludf.DUMMYFUNCTION("REGEXEXTRACT(C740, """"""([^""""]+)"""""")"),"#N/A")</f>
        <v>#N/A</v>
      </c>
      <c r="F740" s="44"/>
    </row>
    <row r="741">
      <c r="A741" s="41"/>
      <c r="B741" s="41"/>
      <c r="C741" s="42"/>
      <c r="D741" s="41"/>
      <c r="E741" s="44" t="str">
        <f>IFERROR(__xludf.DUMMYFUNCTION("REGEXEXTRACT(C741, """"""([^""""]+)"""""")"),"#N/A")</f>
        <v>#N/A</v>
      </c>
      <c r="F741" s="44"/>
    </row>
    <row r="742">
      <c r="A742" s="41"/>
      <c r="B742" s="41"/>
      <c r="C742" s="42"/>
      <c r="D742" s="41"/>
      <c r="E742" s="44" t="str">
        <f>IFERROR(__xludf.DUMMYFUNCTION("REGEXEXTRACT(C742, """"""([^""""]+)"""""")"),"#N/A")</f>
        <v>#N/A</v>
      </c>
      <c r="F742" s="44"/>
    </row>
    <row r="743">
      <c r="A743" s="41"/>
      <c r="B743" s="41"/>
      <c r="C743" s="42"/>
      <c r="D743" s="41"/>
      <c r="E743" s="44" t="str">
        <f>IFERROR(__xludf.DUMMYFUNCTION("REGEXEXTRACT(C743, """"""([^""""]+)"""""")"),"#N/A")</f>
        <v>#N/A</v>
      </c>
      <c r="F743" s="44"/>
    </row>
    <row r="744">
      <c r="A744" s="41"/>
      <c r="B744" s="41"/>
      <c r="C744" s="42"/>
      <c r="D744" s="41"/>
      <c r="E744" s="44" t="str">
        <f>IFERROR(__xludf.DUMMYFUNCTION("REGEXEXTRACT(C744, """"""([^""""]+)"""""")"),"#N/A")</f>
        <v>#N/A</v>
      </c>
      <c r="F744" s="44"/>
    </row>
    <row r="745">
      <c r="A745" s="41"/>
      <c r="B745" s="41"/>
      <c r="C745" s="42"/>
      <c r="D745" s="41"/>
      <c r="E745" s="44" t="str">
        <f>IFERROR(__xludf.DUMMYFUNCTION("REGEXEXTRACT(C745, """"""([^""""]+)"""""")"),"#N/A")</f>
        <v>#N/A</v>
      </c>
      <c r="F745" s="44"/>
    </row>
    <row r="746">
      <c r="A746" s="41"/>
      <c r="B746" s="41"/>
      <c r="C746" s="42"/>
      <c r="D746" s="41"/>
      <c r="E746" s="44" t="str">
        <f>IFERROR(__xludf.DUMMYFUNCTION("REGEXEXTRACT(C746, """"""([^""""]+)"""""")"),"#N/A")</f>
        <v>#N/A</v>
      </c>
      <c r="F746" s="44"/>
    </row>
    <row r="747">
      <c r="A747" s="41"/>
      <c r="B747" s="41"/>
      <c r="C747" s="42"/>
      <c r="D747" s="41"/>
      <c r="E747" s="44" t="str">
        <f>IFERROR(__xludf.DUMMYFUNCTION("REGEXEXTRACT(C747, """"""([^""""]+)"""""")"),"#N/A")</f>
        <v>#N/A</v>
      </c>
      <c r="F747" s="44"/>
    </row>
    <row r="748">
      <c r="A748" s="41"/>
      <c r="B748" s="41"/>
      <c r="C748" s="42"/>
      <c r="D748" s="41"/>
      <c r="E748" s="44" t="str">
        <f>IFERROR(__xludf.DUMMYFUNCTION("REGEXEXTRACT(C748, """"""([^""""]+)"""""")"),"#N/A")</f>
        <v>#N/A</v>
      </c>
      <c r="F748" s="44"/>
    </row>
    <row r="749">
      <c r="A749" s="41"/>
      <c r="B749" s="41"/>
      <c r="C749" s="42"/>
      <c r="D749" s="41"/>
      <c r="E749" s="44" t="str">
        <f>IFERROR(__xludf.DUMMYFUNCTION("REGEXEXTRACT(C749, """"""([^""""]+)"""""")"),"#N/A")</f>
        <v>#N/A</v>
      </c>
      <c r="F749" s="44"/>
    </row>
    <row r="750">
      <c r="A750" s="41"/>
      <c r="B750" s="41"/>
      <c r="C750" s="42"/>
      <c r="D750" s="41"/>
      <c r="E750" s="44" t="str">
        <f>IFERROR(__xludf.DUMMYFUNCTION("REGEXEXTRACT(C750, """"""([^""""]+)"""""")"),"#N/A")</f>
        <v>#N/A</v>
      </c>
      <c r="F750" s="44"/>
    </row>
    <row r="751">
      <c r="A751" s="41"/>
      <c r="B751" s="41"/>
      <c r="C751" s="42"/>
      <c r="D751" s="41"/>
      <c r="E751" s="44" t="str">
        <f>IFERROR(__xludf.DUMMYFUNCTION("REGEXEXTRACT(C751, """"""([^""""]+)"""""")"),"#N/A")</f>
        <v>#N/A</v>
      </c>
      <c r="F751" s="44"/>
    </row>
    <row r="752">
      <c r="A752" s="41"/>
      <c r="B752" s="41"/>
      <c r="C752" s="42"/>
      <c r="D752" s="41"/>
      <c r="E752" s="44" t="str">
        <f>IFERROR(__xludf.DUMMYFUNCTION("REGEXEXTRACT(C752, """"""([^""""]+)"""""")"),"#N/A")</f>
        <v>#N/A</v>
      </c>
      <c r="F752" s="44"/>
    </row>
    <row r="753">
      <c r="A753" s="41"/>
      <c r="B753" s="41"/>
      <c r="C753" s="42"/>
      <c r="D753" s="41"/>
      <c r="E753" s="44" t="str">
        <f>IFERROR(__xludf.DUMMYFUNCTION("REGEXEXTRACT(C753, """"""([^""""]+)"""""")"),"#N/A")</f>
        <v>#N/A</v>
      </c>
      <c r="F753" s="44"/>
    </row>
    <row r="754">
      <c r="A754" s="41"/>
      <c r="B754" s="41"/>
      <c r="C754" s="42"/>
      <c r="D754" s="41"/>
      <c r="E754" s="44" t="str">
        <f>IFERROR(__xludf.DUMMYFUNCTION("REGEXEXTRACT(C754, """"""([^""""]+)"""""")"),"#N/A")</f>
        <v>#N/A</v>
      </c>
      <c r="F754" s="44"/>
    </row>
    <row r="755">
      <c r="A755" s="41"/>
      <c r="B755" s="41"/>
      <c r="C755" s="42"/>
      <c r="D755" s="41"/>
      <c r="E755" s="44" t="str">
        <f>IFERROR(__xludf.DUMMYFUNCTION("REGEXEXTRACT(C755, """"""([^""""]+)"""""")"),"#N/A")</f>
        <v>#N/A</v>
      </c>
      <c r="F755" s="44"/>
    </row>
    <row r="756">
      <c r="A756" s="41"/>
      <c r="B756" s="41"/>
      <c r="C756" s="42"/>
      <c r="D756" s="41"/>
      <c r="E756" s="44" t="str">
        <f>IFERROR(__xludf.DUMMYFUNCTION("REGEXEXTRACT(C756, """"""([^""""]+)"""""")"),"#N/A")</f>
        <v>#N/A</v>
      </c>
      <c r="F756" s="44"/>
    </row>
    <row r="757">
      <c r="A757" s="41"/>
      <c r="B757" s="41"/>
      <c r="C757" s="42"/>
      <c r="D757" s="41"/>
      <c r="E757" s="44" t="str">
        <f>IFERROR(__xludf.DUMMYFUNCTION("REGEXEXTRACT(C757, """"""([^""""]+)"""""")"),"#N/A")</f>
        <v>#N/A</v>
      </c>
      <c r="F757" s="44"/>
    </row>
    <row r="758">
      <c r="A758" s="41"/>
      <c r="B758" s="41"/>
      <c r="C758" s="42"/>
      <c r="D758" s="41"/>
      <c r="E758" s="44" t="str">
        <f>IFERROR(__xludf.DUMMYFUNCTION("REGEXEXTRACT(C758, """"""([^""""]+)"""""")"),"#N/A")</f>
        <v>#N/A</v>
      </c>
      <c r="F758" s="44"/>
    </row>
    <row r="759">
      <c r="A759" s="41"/>
      <c r="B759" s="41"/>
      <c r="C759" s="42"/>
      <c r="D759" s="41"/>
      <c r="E759" s="44" t="str">
        <f>IFERROR(__xludf.DUMMYFUNCTION("REGEXEXTRACT(C759, """"""([^""""]+)"""""")"),"#N/A")</f>
        <v>#N/A</v>
      </c>
      <c r="F759" s="44"/>
    </row>
    <row r="760">
      <c r="A760" s="41"/>
      <c r="B760" s="41"/>
      <c r="C760" s="42"/>
      <c r="D760" s="41"/>
      <c r="E760" s="44" t="str">
        <f>IFERROR(__xludf.DUMMYFUNCTION("REGEXEXTRACT(C760, """"""([^""""]+)"""""")"),"#N/A")</f>
        <v>#N/A</v>
      </c>
      <c r="F760" s="44"/>
    </row>
    <row r="761">
      <c r="A761" s="41"/>
      <c r="B761" s="41"/>
      <c r="C761" s="42"/>
      <c r="D761" s="41"/>
      <c r="E761" s="44" t="str">
        <f>IFERROR(__xludf.DUMMYFUNCTION("REGEXEXTRACT(C761, """"""([^""""]+)"""""")"),"#N/A")</f>
        <v>#N/A</v>
      </c>
      <c r="F761" s="44"/>
    </row>
    <row r="762">
      <c r="A762" s="41"/>
      <c r="B762" s="41"/>
      <c r="C762" s="42"/>
      <c r="D762" s="41"/>
      <c r="E762" s="44" t="str">
        <f>IFERROR(__xludf.DUMMYFUNCTION("REGEXEXTRACT(C762, """"""([^""""]+)"""""")"),"#N/A")</f>
        <v>#N/A</v>
      </c>
      <c r="F762" s="44"/>
    </row>
    <row r="763">
      <c r="A763" s="41"/>
      <c r="B763" s="41"/>
      <c r="C763" s="42"/>
      <c r="D763" s="41"/>
      <c r="E763" s="44" t="str">
        <f>IFERROR(__xludf.DUMMYFUNCTION("REGEXEXTRACT(C763, """"""([^""""]+)"""""")"),"#N/A")</f>
        <v>#N/A</v>
      </c>
      <c r="F763" s="44"/>
    </row>
    <row r="764">
      <c r="A764" s="41"/>
      <c r="B764" s="41"/>
      <c r="C764" s="42"/>
      <c r="D764" s="41"/>
      <c r="E764" s="44" t="str">
        <f>IFERROR(__xludf.DUMMYFUNCTION("REGEXEXTRACT(C764, """"""([^""""]+)"""""")"),"#N/A")</f>
        <v>#N/A</v>
      </c>
      <c r="F764" s="44"/>
    </row>
    <row r="765">
      <c r="A765" s="41"/>
      <c r="B765" s="41"/>
      <c r="C765" s="42"/>
      <c r="D765" s="41"/>
      <c r="E765" s="44" t="str">
        <f>IFERROR(__xludf.DUMMYFUNCTION("REGEXEXTRACT(C765, """"""([^""""]+)"""""")"),"#N/A")</f>
        <v>#N/A</v>
      </c>
      <c r="F765" s="44"/>
    </row>
    <row r="766">
      <c r="A766" s="41"/>
      <c r="B766" s="41"/>
      <c r="C766" s="42"/>
      <c r="D766" s="41"/>
      <c r="E766" s="44" t="str">
        <f>IFERROR(__xludf.DUMMYFUNCTION("REGEXEXTRACT(C766, """"""([^""""]+)"""""")"),"#N/A")</f>
        <v>#N/A</v>
      </c>
      <c r="F766" s="44"/>
    </row>
    <row r="767">
      <c r="A767" s="41"/>
      <c r="B767" s="41"/>
      <c r="C767" s="42"/>
      <c r="D767" s="41"/>
      <c r="E767" s="44" t="str">
        <f>IFERROR(__xludf.DUMMYFUNCTION("REGEXEXTRACT(C767, """"""([^""""]+)"""""")"),"#N/A")</f>
        <v>#N/A</v>
      </c>
      <c r="F767" s="44"/>
    </row>
    <row r="768">
      <c r="A768" s="41"/>
      <c r="B768" s="41"/>
      <c r="C768" s="42"/>
      <c r="D768" s="41"/>
      <c r="E768" s="44" t="str">
        <f>IFERROR(__xludf.DUMMYFUNCTION("REGEXEXTRACT(C768, """"""([^""""]+)"""""")"),"#N/A")</f>
        <v>#N/A</v>
      </c>
      <c r="F768" s="44"/>
    </row>
    <row r="769">
      <c r="A769" s="41"/>
      <c r="B769" s="41"/>
      <c r="C769" s="42"/>
      <c r="D769" s="41"/>
      <c r="E769" s="44" t="str">
        <f>IFERROR(__xludf.DUMMYFUNCTION("REGEXEXTRACT(C769, """"""([^""""]+)"""""")"),"#N/A")</f>
        <v>#N/A</v>
      </c>
      <c r="F769" s="44"/>
    </row>
    <row r="770">
      <c r="A770" s="41"/>
      <c r="B770" s="41"/>
      <c r="C770" s="42"/>
      <c r="D770" s="41"/>
      <c r="E770" s="44" t="str">
        <f>IFERROR(__xludf.DUMMYFUNCTION("REGEXEXTRACT(C770, """"""([^""""]+)"""""")"),"#N/A")</f>
        <v>#N/A</v>
      </c>
      <c r="F770" s="44"/>
    </row>
    <row r="771">
      <c r="A771" s="41"/>
      <c r="B771" s="41"/>
      <c r="C771" s="42"/>
      <c r="D771" s="41"/>
      <c r="E771" s="44" t="str">
        <f>IFERROR(__xludf.DUMMYFUNCTION("REGEXEXTRACT(C771, """"""([^""""]+)"""""")"),"#N/A")</f>
        <v>#N/A</v>
      </c>
      <c r="F771" s="44"/>
    </row>
    <row r="772">
      <c r="A772" s="41"/>
      <c r="B772" s="41"/>
      <c r="C772" s="42"/>
      <c r="D772" s="41"/>
      <c r="E772" s="44" t="str">
        <f>IFERROR(__xludf.DUMMYFUNCTION("REGEXEXTRACT(C772, """"""([^""""]+)"""""")"),"#N/A")</f>
        <v>#N/A</v>
      </c>
      <c r="F772" s="44"/>
    </row>
    <row r="773">
      <c r="A773" s="41"/>
      <c r="B773" s="41"/>
      <c r="C773" s="42"/>
      <c r="D773" s="41"/>
      <c r="E773" s="44" t="str">
        <f>IFERROR(__xludf.DUMMYFUNCTION("REGEXEXTRACT(C773, """"""([^""""]+)"""""")"),"#N/A")</f>
        <v>#N/A</v>
      </c>
      <c r="F773" s="44"/>
    </row>
    <row r="774">
      <c r="A774" s="41"/>
      <c r="B774" s="41"/>
      <c r="C774" s="42"/>
      <c r="D774" s="41"/>
      <c r="E774" s="44" t="str">
        <f>IFERROR(__xludf.DUMMYFUNCTION("REGEXEXTRACT(C774, """"""([^""""]+)"""""")"),"#N/A")</f>
        <v>#N/A</v>
      </c>
      <c r="F774" s="44"/>
    </row>
    <row r="775">
      <c r="A775" s="41"/>
      <c r="B775" s="41"/>
      <c r="C775" s="42"/>
      <c r="D775" s="41"/>
      <c r="E775" s="44" t="str">
        <f>IFERROR(__xludf.DUMMYFUNCTION("REGEXEXTRACT(C775, """"""([^""""]+)"""""")"),"#N/A")</f>
        <v>#N/A</v>
      </c>
      <c r="F775" s="44"/>
    </row>
    <row r="776">
      <c r="A776" s="41"/>
      <c r="B776" s="41"/>
      <c r="C776" s="42"/>
      <c r="D776" s="41"/>
      <c r="E776" s="44" t="str">
        <f>IFERROR(__xludf.DUMMYFUNCTION("REGEXEXTRACT(C776, """"""([^""""]+)"""""")"),"#N/A")</f>
        <v>#N/A</v>
      </c>
      <c r="F776" s="44"/>
    </row>
    <row r="777">
      <c r="A777" s="41"/>
      <c r="B777" s="41"/>
      <c r="C777" s="42"/>
      <c r="D777" s="41"/>
      <c r="E777" s="44" t="str">
        <f>IFERROR(__xludf.DUMMYFUNCTION("REGEXEXTRACT(C777, """"""([^""""]+)"""""")"),"#N/A")</f>
        <v>#N/A</v>
      </c>
      <c r="F777" s="44"/>
    </row>
    <row r="778">
      <c r="A778" s="41"/>
      <c r="B778" s="41"/>
      <c r="C778" s="42"/>
      <c r="D778" s="41"/>
      <c r="E778" s="44" t="str">
        <f>IFERROR(__xludf.DUMMYFUNCTION("REGEXEXTRACT(C778, """"""([^""""]+)"""""")"),"#N/A")</f>
        <v>#N/A</v>
      </c>
      <c r="F778" s="44"/>
    </row>
    <row r="779">
      <c r="A779" s="41"/>
      <c r="B779" s="41"/>
      <c r="C779" s="42"/>
      <c r="D779" s="41"/>
      <c r="E779" s="44" t="str">
        <f>IFERROR(__xludf.DUMMYFUNCTION("REGEXEXTRACT(C779, """"""([^""""]+)"""""")"),"#N/A")</f>
        <v>#N/A</v>
      </c>
      <c r="F779" s="44"/>
    </row>
    <row r="780">
      <c r="A780" s="41"/>
      <c r="B780" s="41"/>
      <c r="C780" s="42"/>
      <c r="D780" s="41"/>
      <c r="E780" s="44" t="str">
        <f>IFERROR(__xludf.DUMMYFUNCTION("REGEXEXTRACT(C780, """"""([^""""]+)"""""")"),"#N/A")</f>
        <v>#N/A</v>
      </c>
      <c r="F780" s="44"/>
    </row>
    <row r="781">
      <c r="A781" s="41"/>
      <c r="B781" s="41"/>
      <c r="C781" s="42"/>
      <c r="D781" s="41"/>
      <c r="E781" s="44" t="str">
        <f>IFERROR(__xludf.DUMMYFUNCTION("REGEXEXTRACT(C781, """"""([^""""]+)"""""")"),"#N/A")</f>
        <v>#N/A</v>
      </c>
      <c r="F781" s="44"/>
    </row>
    <row r="782">
      <c r="A782" s="41"/>
      <c r="B782" s="41"/>
      <c r="C782" s="42"/>
      <c r="D782" s="41"/>
      <c r="E782" s="44" t="str">
        <f>IFERROR(__xludf.DUMMYFUNCTION("REGEXEXTRACT(C782, """"""([^""""]+)"""""")"),"#N/A")</f>
        <v>#N/A</v>
      </c>
      <c r="F782" s="44"/>
    </row>
    <row r="783">
      <c r="A783" s="41"/>
      <c r="B783" s="41"/>
      <c r="C783" s="42"/>
      <c r="D783" s="41"/>
      <c r="E783" s="44" t="str">
        <f>IFERROR(__xludf.DUMMYFUNCTION("REGEXEXTRACT(C783, """"""([^""""]+)"""""")"),"#N/A")</f>
        <v>#N/A</v>
      </c>
      <c r="F783" s="44"/>
    </row>
    <row r="784">
      <c r="A784" s="41"/>
      <c r="B784" s="41"/>
      <c r="C784" s="42"/>
      <c r="D784" s="41"/>
      <c r="E784" s="44" t="str">
        <f>IFERROR(__xludf.DUMMYFUNCTION("REGEXEXTRACT(C784, """"""([^""""]+)"""""")"),"#N/A")</f>
        <v>#N/A</v>
      </c>
      <c r="F784" s="44"/>
    </row>
    <row r="785">
      <c r="A785" s="41"/>
      <c r="B785" s="41"/>
      <c r="C785" s="42"/>
      <c r="D785" s="41"/>
      <c r="E785" s="44" t="str">
        <f>IFERROR(__xludf.DUMMYFUNCTION("REGEXEXTRACT(C785, """"""([^""""]+)"""""")"),"#N/A")</f>
        <v>#N/A</v>
      </c>
      <c r="F785" s="44"/>
    </row>
    <row r="786">
      <c r="A786" s="41"/>
      <c r="B786" s="41"/>
      <c r="C786" s="42"/>
      <c r="D786" s="41"/>
      <c r="E786" s="44" t="str">
        <f>IFERROR(__xludf.DUMMYFUNCTION("REGEXEXTRACT(C786, """"""([^""""]+)"""""")"),"#N/A")</f>
        <v>#N/A</v>
      </c>
      <c r="F786" s="44"/>
    </row>
    <row r="787">
      <c r="A787" s="41"/>
      <c r="B787" s="41"/>
      <c r="C787" s="42"/>
      <c r="D787" s="41"/>
      <c r="E787" s="44" t="str">
        <f>IFERROR(__xludf.DUMMYFUNCTION("REGEXEXTRACT(C787, """"""([^""""]+)"""""")"),"#N/A")</f>
        <v>#N/A</v>
      </c>
      <c r="F787" s="44"/>
    </row>
    <row r="788">
      <c r="A788" s="41"/>
      <c r="B788" s="41"/>
      <c r="C788" s="42"/>
      <c r="D788" s="41"/>
      <c r="E788" s="44" t="str">
        <f>IFERROR(__xludf.DUMMYFUNCTION("REGEXEXTRACT(C788, """"""([^""""]+)"""""")"),"#N/A")</f>
        <v>#N/A</v>
      </c>
      <c r="F788" s="44"/>
    </row>
    <row r="789">
      <c r="A789" s="41"/>
      <c r="B789" s="41"/>
      <c r="C789" s="42"/>
      <c r="D789" s="41"/>
      <c r="E789" s="44" t="str">
        <f>IFERROR(__xludf.DUMMYFUNCTION("REGEXEXTRACT(C789, """"""([^""""]+)"""""")"),"#N/A")</f>
        <v>#N/A</v>
      </c>
      <c r="F789" s="44"/>
    </row>
    <row r="790">
      <c r="A790" s="41"/>
      <c r="B790" s="41"/>
      <c r="C790" s="42"/>
      <c r="D790" s="41"/>
      <c r="E790" s="44" t="str">
        <f>IFERROR(__xludf.DUMMYFUNCTION("REGEXEXTRACT(C790, """"""([^""""]+)"""""")"),"#N/A")</f>
        <v>#N/A</v>
      </c>
      <c r="F790" s="44"/>
    </row>
    <row r="791">
      <c r="A791" s="41"/>
      <c r="B791" s="41"/>
      <c r="C791" s="42"/>
      <c r="D791" s="41"/>
      <c r="E791" s="44" t="str">
        <f>IFERROR(__xludf.DUMMYFUNCTION("REGEXEXTRACT(C791, """"""([^""""]+)"""""")"),"#N/A")</f>
        <v>#N/A</v>
      </c>
      <c r="F791" s="44"/>
    </row>
    <row r="792">
      <c r="A792" s="41"/>
      <c r="B792" s="41"/>
      <c r="C792" s="42"/>
      <c r="D792" s="41"/>
      <c r="E792" s="44" t="str">
        <f>IFERROR(__xludf.DUMMYFUNCTION("REGEXEXTRACT(C792, """"""([^""""]+)"""""")"),"#N/A")</f>
        <v>#N/A</v>
      </c>
      <c r="F792" s="44"/>
    </row>
    <row r="793">
      <c r="A793" s="41"/>
      <c r="B793" s="41"/>
      <c r="C793" s="42"/>
      <c r="D793" s="41"/>
      <c r="E793" s="44" t="str">
        <f>IFERROR(__xludf.DUMMYFUNCTION("REGEXEXTRACT(C793, """"""([^""""]+)"""""")"),"#N/A")</f>
        <v>#N/A</v>
      </c>
      <c r="F793" s="44"/>
    </row>
    <row r="794">
      <c r="A794" s="41"/>
      <c r="B794" s="41"/>
      <c r="C794" s="42"/>
      <c r="D794" s="41"/>
      <c r="E794" s="44" t="str">
        <f>IFERROR(__xludf.DUMMYFUNCTION("REGEXEXTRACT(C794, """"""([^""""]+)"""""")"),"#N/A")</f>
        <v>#N/A</v>
      </c>
      <c r="F794" s="44"/>
    </row>
    <row r="795">
      <c r="A795" s="41"/>
      <c r="B795" s="41"/>
      <c r="C795" s="42"/>
      <c r="D795" s="41"/>
      <c r="E795" s="44" t="str">
        <f>IFERROR(__xludf.DUMMYFUNCTION("REGEXEXTRACT(C795, """"""([^""""]+)"""""")"),"#N/A")</f>
        <v>#N/A</v>
      </c>
      <c r="F795" s="44"/>
    </row>
    <row r="796">
      <c r="A796" s="41"/>
      <c r="B796" s="41"/>
      <c r="C796" s="42"/>
      <c r="D796" s="41"/>
      <c r="E796" s="44" t="str">
        <f>IFERROR(__xludf.DUMMYFUNCTION("REGEXEXTRACT(C796, """"""([^""""]+)"""""")"),"#N/A")</f>
        <v>#N/A</v>
      </c>
      <c r="F796" s="44"/>
    </row>
    <row r="797">
      <c r="A797" s="41"/>
      <c r="B797" s="41"/>
      <c r="C797" s="42"/>
      <c r="D797" s="41"/>
      <c r="E797" s="44" t="str">
        <f>IFERROR(__xludf.DUMMYFUNCTION("REGEXEXTRACT(C797, """"""([^""""]+)"""""")"),"#N/A")</f>
        <v>#N/A</v>
      </c>
      <c r="F797" s="44"/>
    </row>
    <row r="798">
      <c r="A798" s="41"/>
      <c r="B798" s="41"/>
      <c r="C798" s="42"/>
      <c r="D798" s="41"/>
      <c r="E798" s="44" t="str">
        <f>IFERROR(__xludf.DUMMYFUNCTION("REGEXEXTRACT(C798, """"""([^""""]+)"""""")"),"#N/A")</f>
        <v>#N/A</v>
      </c>
      <c r="F798" s="44"/>
    </row>
    <row r="799">
      <c r="A799" s="41"/>
      <c r="B799" s="41"/>
      <c r="C799" s="42"/>
      <c r="D799" s="41"/>
      <c r="E799" s="44" t="str">
        <f>IFERROR(__xludf.DUMMYFUNCTION("REGEXEXTRACT(C799, """"""([^""""]+)"""""")"),"#N/A")</f>
        <v>#N/A</v>
      </c>
      <c r="F799" s="44"/>
    </row>
    <row r="800">
      <c r="A800" s="41"/>
      <c r="B800" s="41"/>
      <c r="C800" s="42"/>
      <c r="D800" s="41"/>
      <c r="E800" s="44" t="str">
        <f>IFERROR(__xludf.DUMMYFUNCTION("REGEXEXTRACT(C800, """"""([^""""]+)"""""")"),"#N/A")</f>
        <v>#N/A</v>
      </c>
      <c r="F800" s="44"/>
    </row>
    <row r="801">
      <c r="A801" s="41"/>
      <c r="B801" s="41"/>
      <c r="C801" s="42"/>
      <c r="D801" s="41"/>
      <c r="E801" s="44" t="str">
        <f>IFERROR(__xludf.DUMMYFUNCTION("REGEXEXTRACT(C801, """"""([^""""]+)"""""")"),"#N/A")</f>
        <v>#N/A</v>
      </c>
      <c r="F801" s="44"/>
    </row>
    <row r="802">
      <c r="A802" s="41"/>
      <c r="B802" s="41"/>
      <c r="C802" s="42"/>
      <c r="D802" s="41"/>
      <c r="E802" s="44" t="str">
        <f>IFERROR(__xludf.DUMMYFUNCTION("REGEXEXTRACT(C802, """"""([^""""]+)"""""")"),"#N/A")</f>
        <v>#N/A</v>
      </c>
      <c r="F802" s="44"/>
    </row>
    <row r="803">
      <c r="A803" s="41"/>
      <c r="B803" s="41"/>
      <c r="C803" s="42"/>
      <c r="D803" s="41"/>
      <c r="E803" s="44" t="str">
        <f>IFERROR(__xludf.DUMMYFUNCTION("REGEXEXTRACT(C803, """"""([^""""]+)"""""")"),"#N/A")</f>
        <v>#N/A</v>
      </c>
      <c r="F803" s="44"/>
    </row>
    <row r="804">
      <c r="A804" s="41"/>
      <c r="B804" s="41"/>
      <c r="C804" s="42"/>
      <c r="D804" s="41"/>
      <c r="E804" s="44" t="str">
        <f>IFERROR(__xludf.DUMMYFUNCTION("REGEXEXTRACT(C804, """"""([^""""]+)"""""")"),"#N/A")</f>
        <v>#N/A</v>
      </c>
      <c r="F804" s="44"/>
    </row>
    <row r="805">
      <c r="A805" s="41"/>
      <c r="B805" s="41"/>
      <c r="C805" s="42"/>
      <c r="D805" s="41"/>
      <c r="E805" s="44" t="str">
        <f>IFERROR(__xludf.DUMMYFUNCTION("REGEXEXTRACT(C805, """"""([^""""]+)"""""")"),"#N/A")</f>
        <v>#N/A</v>
      </c>
      <c r="F805" s="44"/>
    </row>
    <row r="806">
      <c r="A806" s="41"/>
      <c r="B806" s="41"/>
      <c r="C806" s="42"/>
      <c r="D806" s="41"/>
      <c r="E806" s="44" t="str">
        <f>IFERROR(__xludf.DUMMYFUNCTION("REGEXEXTRACT(C806, """"""([^""""]+)"""""")"),"#N/A")</f>
        <v>#N/A</v>
      </c>
      <c r="F806" s="44"/>
    </row>
  </sheetData>
  <autoFilter ref="$A$1:$F$993">
    <sortState ref="A1:F993">
      <sortCondition ref="F1:F993"/>
      <sortCondition ref="D1:D993"/>
      <sortCondition ref="E1:E993"/>
      <sortCondition ref="C1:C993"/>
      <sortCondition ref="B1:B993"/>
      <sortCondition ref="A1:A993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21.0"/>
    <col customWidth="1" min="3" max="3" width="59.13"/>
    <col customWidth="1" min="4" max="4" width="19.75"/>
    <col customWidth="1" min="5" max="5" width="40.13"/>
    <col customWidth="1" min="6" max="6" width="14.5"/>
  </cols>
  <sheetData>
    <row r="1">
      <c r="A1" s="1" t="s">
        <v>1</v>
      </c>
      <c r="B1" s="1" t="s">
        <v>0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85" t="s">
        <v>699</v>
      </c>
      <c r="B2" s="86" t="s">
        <v>700</v>
      </c>
      <c r="C2" s="6" t="s">
        <v>701</v>
      </c>
      <c r="D2" s="87" t="s">
        <v>702</v>
      </c>
      <c r="E2" s="35" t="str">
        <f>IFERROR(__xludf.DUMMYFUNCTION("REGEXEXTRACT(C2, """"""([^""""]+)"""""")"),"Items.RecipeBonesMcCoy70V0")</f>
        <v>Items.RecipeBonesMcCoy70V0</v>
      </c>
      <c r="F2" s="9" t="s">
        <v>10</v>
      </c>
    </row>
    <row r="3">
      <c r="A3" s="88" t="s">
        <v>699</v>
      </c>
      <c r="B3" s="89" t="s">
        <v>700</v>
      </c>
      <c r="C3" s="12" t="s">
        <v>703</v>
      </c>
      <c r="D3" s="16" t="s">
        <v>704</v>
      </c>
      <c r="E3" s="35" t="str">
        <f>IFERROR(__xludf.DUMMYFUNCTION("REGEXEXTRACT(C3, """"""([^""""]+)"""""")"),"Items.RecipeFirstAidWhiffV0")</f>
        <v>Items.RecipeFirstAidWhiffV0</v>
      </c>
      <c r="F3" s="90" t="s">
        <v>10</v>
      </c>
    </row>
    <row r="4">
      <c r="A4" s="88" t="s">
        <v>699</v>
      </c>
      <c r="B4" s="89" t="s">
        <v>700</v>
      </c>
      <c r="C4" s="12" t="s">
        <v>705</v>
      </c>
      <c r="D4" s="17" t="s">
        <v>706</v>
      </c>
      <c r="E4" s="35" t="str">
        <f>IFERROR(__xludf.DUMMYFUNCTION("REGEXEXTRACT(C4, """"""([^""""]+)"""""")"),"Items.RecipeBonesMcCoy70VUncommon")</f>
        <v>Items.RecipeBonesMcCoy70VUncommon</v>
      </c>
      <c r="F4" s="18" t="s">
        <v>111</v>
      </c>
    </row>
    <row r="5">
      <c r="A5" s="88" t="s">
        <v>699</v>
      </c>
      <c r="B5" s="89" t="s">
        <v>700</v>
      </c>
      <c r="C5" s="12" t="s">
        <v>707</v>
      </c>
      <c r="D5" s="17" t="s">
        <v>708</v>
      </c>
      <c r="E5" s="35" t="str">
        <f>IFERROR(__xludf.DUMMYFUNCTION("REGEXEXTRACT(C5, """"""([^""""]+)"""""")"),"Items.RecipeCarryCapacityBooster")</f>
        <v>Items.RecipeCarryCapacityBooster</v>
      </c>
      <c r="F5" s="18" t="s">
        <v>111</v>
      </c>
    </row>
    <row r="6">
      <c r="A6" s="88" t="s">
        <v>699</v>
      </c>
      <c r="B6" s="89" t="s">
        <v>700</v>
      </c>
      <c r="C6" s="12" t="s">
        <v>709</v>
      </c>
      <c r="D6" s="17" t="s">
        <v>710</v>
      </c>
      <c r="E6" s="35" t="str">
        <f>IFERROR(__xludf.DUMMYFUNCTION("REGEXEXTRACT(C6, """"""([^""""]+)"""""")"),"Items.RecipeFirstAidWhiffVUncommon")</f>
        <v>Items.RecipeFirstAidWhiffVUncommon</v>
      </c>
      <c r="F6" s="18" t="s">
        <v>111</v>
      </c>
    </row>
    <row r="7">
      <c r="A7" s="88" t="s">
        <v>699</v>
      </c>
      <c r="B7" s="89" t="s">
        <v>700</v>
      </c>
      <c r="C7" s="12" t="s">
        <v>711</v>
      </c>
      <c r="D7" s="17" t="s">
        <v>712</v>
      </c>
      <c r="E7" s="35" t="str">
        <f>IFERROR(__xludf.DUMMYFUNCTION("REGEXEXTRACT(C7, """"""([^""""]+)"""""")"),"Items.RecipeMemoryBooster")</f>
        <v>Items.RecipeMemoryBooster</v>
      </c>
      <c r="F7" s="18" t="s">
        <v>111</v>
      </c>
    </row>
    <row r="8">
      <c r="A8" s="88" t="s">
        <v>699</v>
      </c>
      <c r="B8" s="89" t="s">
        <v>700</v>
      </c>
      <c r="C8" s="12" t="s">
        <v>713</v>
      </c>
      <c r="D8" s="17" t="s">
        <v>714</v>
      </c>
      <c r="E8" s="35" t="str">
        <f>IFERROR(__xludf.DUMMYFUNCTION("REGEXEXTRACT(C8, """"""([^""""]+)"""""")"),"Items.RecipeStaminaBooster")</f>
        <v>Items.RecipeStaminaBooster</v>
      </c>
      <c r="F8" s="18" t="s">
        <v>111</v>
      </c>
    </row>
    <row r="9">
      <c r="A9" s="88" t="s">
        <v>699</v>
      </c>
      <c r="B9" s="89" t="s">
        <v>700</v>
      </c>
      <c r="C9" s="12" t="s">
        <v>715</v>
      </c>
      <c r="D9" s="22" t="s">
        <v>716</v>
      </c>
      <c r="E9" s="35" t="str">
        <f>IFERROR(__xludf.DUMMYFUNCTION("REGEXEXTRACT(C9, """"""([^""""]+)"""""")"),"Items.RecipeBonesMcCoy70V1")</f>
        <v>Items.RecipeBonesMcCoy70V1</v>
      </c>
      <c r="F9" s="91" t="s">
        <v>157</v>
      </c>
    </row>
    <row r="10">
      <c r="A10" s="88" t="s">
        <v>699</v>
      </c>
      <c r="B10" s="89" t="s">
        <v>700</v>
      </c>
      <c r="C10" s="12" t="s">
        <v>717</v>
      </c>
      <c r="D10" s="20" t="s">
        <v>718</v>
      </c>
      <c r="E10" s="35" t="str">
        <f>IFERROR(__xludf.DUMMYFUNCTION("REGEXEXTRACT(C10, """"""([^""""]+)"""""")"),"Items.RecipeHealthBooster")</f>
        <v>Items.RecipeHealthBooster</v>
      </c>
      <c r="F10" s="21" t="s">
        <v>157</v>
      </c>
    </row>
    <row r="11">
      <c r="A11" s="88" t="s">
        <v>699</v>
      </c>
      <c r="B11" s="89" t="s">
        <v>700</v>
      </c>
      <c r="C11" s="12" t="s">
        <v>719</v>
      </c>
      <c r="D11" s="22" t="s">
        <v>720</v>
      </c>
      <c r="E11" s="35" t="str">
        <f>IFERROR(__xludf.DUMMYFUNCTION("REGEXEXTRACT(C11, """"""([^""""]+)"""""")"),"Items.RecipeFirstAidWhiffV1")</f>
        <v>Items.RecipeFirstAidWhiffV1</v>
      </c>
      <c r="F11" s="21" t="s">
        <v>157</v>
      </c>
    </row>
    <row r="12">
      <c r="A12" s="88" t="s">
        <v>699</v>
      </c>
      <c r="B12" s="89" t="s">
        <v>700</v>
      </c>
      <c r="C12" s="12" t="s">
        <v>721</v>
      </c>
      <c r="D12" s="23" t="s">
        <v>722</v>
      </c>
      <c r="E12" s="35" t="str">
        <f>IFERROR(__xludf.DUMMYFUNCTION("REGEXEXTRACT(C12, """"""([^""""]+)"""""")"),"Items.RecipeBonesMcCoy70VEpic")</f>
        <v>Items.RecipeBonesMcCoy70VEpic</v>
      </c>
      <c r="F12" s="24" t="s">
        <v>203</v>
      </c>
    </row>
    <row r="13">
      <c r="A13" s="88" t="s">
        <v>699</v>
      </c>
      <c r="B13" s="89" t="s">
        <v>700</v>
      </c>
      <c r="C13" s="12" t="s">
        <v>723</v>
      </c>
      <c r="D13" s="23" t="s">
        <v>724</v>
      </c>
      <c r="E13" s="35" t="str">
        <f>IFERROR(__xludf.DUMMYFUNCTION("REGEXEXTRACT(C13, """"""([^""""]+)"""""")"),"Items.RecipeFirstAidWhiffVEpic")</f>
        <v>Items.RecipeFirstAidWhiffVEpic</v>
      </c>
      <c r="F13" s="24" t="s">
        <v>203</v>
      </c>
    </row>
    <row r="14">
      <c r="A14" s="88" t="s">
        <v>699</v>
      </c>
      <c r="B14" s="89" t="s">
        <v>700</v>
      </c>
      <c r="C14" s="12" t="s">
        <v>725</v>
      </c>
      <c r="D14" s="40" t="s">
        <v>726</v>
      </c>
      <c r="E14" s="35" t="str">
        <f>IFERROR(__xludf.DUMMYFUNCTION("REGEXEXTRACT(C14, """"""([^""""]+)"""""")"),"Items.RecipeBonesMcCoy70V2")</f>
        <v>Items.RecipeBonesMcCoy70V2</v>
      </c>
      <c r="F14" s="92" t="s">
        <v>249</v>
      </c>
    </row>
    <row r="15">
      <c r="A15" s="88" t="s">
        <v>699</v>
      </c>
      <c r="B15" s="89" t="s">
        <v>700</v>
      </c>
      <c r="C15" s="12" t="s">
        <v>727</v>
      </c>
      <c r="D15" s="40" t="s">
        <v>728</v>
      </c>
      <c r="E15" s="35" t="str">
        <f>IFERROR(__xludf.DUMMYFUNCTION("REGEXEXTRACT(C15, """"""([^""""]+)"""""")"),"Items.RecipeFirstAidWhiffV2")</f>
        <v>Items.RecipeFirstAidWhiffV2</v>
      </c>
      <c r="F15" s="92" t="s">
        <v>249</v>
      </c>
    </row>
    <row r="16">
      <c r="A16" s="41"/>
      <c r="B16" s="41"/>
      <c r="C16" s="42"/>
      <c r="D16" s="41"/>
      <c r="E16" s="44" t="str">
        <f>IFERROR(__xludf.DUMMYFUNCTION("REGEXEXTRACT(C16, """"""([^""""]+)"""""")"),"#N/A")</f>
        <v>#N/A</v>
      </c>
      <c r="F16" s="44"/>
    </row>
    <row r="17">
      <c r="A17" s="41"/>
      <c r="B17" s="41"/>
      <c r="C17" s="42"/>
      <c r="D17" s="41"/>
      <c r="E17" s="44" t="str">
        <f>IFERROR(__xludf.DUMMYFUNCTION("REGEXEXTRACT(C17, """"""([^""""]+)"""""")"),"#N/A")</f>
        <v>#N/A</v>
      </c>
      <c r="F17" s="44"/>
    </row>
    <row r="18">
      <c r="A18" s="41"/>
      <c r="B18" s="41"/>
      <c r="C18" s="42"/>
      <c r="D18" s="41"/>
      <c r="E18" s="44" t="str">
        <f>IFERROR(__xludf.DUMMYFUNCTION("REGEXEXTRACT(C18, """"""([^""""]+)"""""")"),"#N/A")</f>
        <v>#N/A</v>
      </c>
      <c r="F18" s="44"/>
    </row>
    <row r="19">
      <c r="A19" s="41"/>
      <c r="B19" s="41"/>
      <c r="C19" s="42"/>
      <c r="D19" s="41"/>
      <c r="E19" s="44" t="str">
        <f>IFERROR(__xludf.DUMMYFUNCTION("REGEXEXTRACT(C19, """"""([^""""]+)"""""")"),"#N/A")</f>
        <v>#N/A</v>
      </c>
      <c r="F19" s="44"/>
    </row>
    <row r="20">
      <c r="A20" s="41"/>
      <c r="B20" s="41"/>
      <c r="C20" s="42"/>
      <c r="D20" s="41"/>
      <c r="E20" s="44" t="str">
        <f>IFERROR(__xludf.DUMMYFUNCTION("REGEXEXTRACT(C20, """"""([^""""]+)"""""")"),"#N/A")</f>
        <v>#N/A</v>
      </c>
      <c r="F20" s="44"/>
    </row>
    <row r="21">
      <c r="A21" s="41"/>
      <c r="B21" s="41"/>
      <c r="C21" s="42"/>
      <c r="D21" s="41"/>
      <c r="E21" s="44" t="str">
        <f>IFERROR(__xludf.DUMMYFUNCTION("REGEXEXTRACT(C21, """"""([^""""]+)"""""")"),"#N/A")</f>
        <v>#N/A</v>
      </c>
      <c r="F21" s="44"/>
    </row>
    <row r="22">
      <c r="A22" s="41"/>
      <c r="B22" s="41"/>
      <c r="C22" s="42"/>
      <c r="D22" s="41"/>
      <c r="E22" s="44" t="str">
        <f>IFERROR(__xludf.DUMMYFUNCTION("REGEXEXTRACT(C22, """"""([^""""]+)"""""")"),"#N/A")</f>
        <v>#N/A</v>
      </c>
      <c r="F22" s="44"/>
    </row>
    <row r="23">
      <c r="A23" s="41"/>
      <c r="B23" s="41"/>
      <c r="C23" s="42"/>
      <c r="D23" s="41"/>
      <c r="E23" s="44" t="str">
        <f>IFERROR(__xludf.DUMMYFUNCTION("REGEXEXTRACT(C23, """"""([^""""]+)"""""")"),"#N/A")</f>
        <v>#N/A</v>
      </c>
      <c r="F23" s="44"/>
    </row>
    <row r="24">
      <c r="A24" s="41"/>
      <c r="B24" s="41"/>
      <c r="C24" s="42"/>
      <c r="D24" s="41"/>
      <c r="E24" s="44" t="str">
        <f>IFERROR(__xludf.DUMMYFUNCTION("REGEXEXTRACT(C24, """"""([^""""]+)"""""")"),"#N/A")</f>
        <v>#N/A</v>
      </c>
      <c r="F24" s="44"/>
    </row>
    <row r="25">
      <c r="A25" s="41"/>
      <c r="B25" s="41"/>
      <c r="C25" s="42"/>
      <c r="D25" s="41"/>
      <c r="E25" s="44" t="str">
        <f>IFERROR(__xludf.DUMMYFUNCTION("REGEXEXTRACT(C25, """"""([^""""]+)"""""")"),"#N/A")</f>
        <v>#N/A</v>
      </c>
      <c r="F25" s="44"/>
    </row>
    <row r="26">
      <c r="A26" s="41"/>
      <c r="B26" s="41"/>
      <c r="C26" s="42"/>
      <c r="D26" s="41"/>
      <c r="E26" s="44" t="str">
        <f>IFERROR(__xludf.DUMMYFUNCTION("REGEXEXTRACT(C26, """"""([^""""]+)"""""")"),"#N/A")</f>
        <v>#N/A</v>
      </c>
      <c r="F26" s="44"/>
    </row>
    <row r="27">
      <c r="A27" s="41"/>
      <c r="B27" s="41"/>
      <c r="C27" s="42"/>
      <c r="D27" s="41"/>
      <c r="E27" s="44" t="str">
        <f>IFERROR(__xludf.DUMMYFUNCTION("REGEXEXTRACT(C27, """"""([^""""]+)"""""")"),"#N/A")</f>
        <v>#N/A</v>
      </c>
      <c r="F27" s="44"/>
    </row>
    <row r="28">
      <c r="A28" s="41"/>
      <c r="B28" s="41"/>
      <c r="C28" s="42"/>
      <c r="D28" s="41"/>
      <c r="E28" s="44" t="str">
        <f>IFERROR(__xludf.DUMMYFUNCTION("REGEXEXTRACT(C28, """"""([^""""]+)"""""")"),"#N/A")</f>
        <v>#N/A</v>
      </c>
      <c r="F28" s="44"/>
    </row>
    <row r="29">
      <c r="A29" s="41"/>
      <c r="B29" s="41"/>
      <c r="C29" s="42"/>
      <c r="D29" s="41"/>
      <c r="E29" s="44" t="str">
        <f>IFERROR(__xludf.DUMMYFUNCTION("REGEXEXTRACT(C29, """"""([^""""]+)"""""")"),"#N/A")</f>
        <v>#N/A</v>
      </c>
      <c r="F29" s="44"/>
    </row>
    <row r="30">
      <c r="A30" s="41"/>
      <c r="B30" s="41"/>
      <c r="C30" s="42"/>
      <c r="D30" s="41"/>
      <c r="E30" s="44" t="str">
        <f>IFERROR(__xludf.DUMMYFUNCTION("REGEXEXTRACT(C30, """"""([^""""]+)"""""")"),"#N/A")</f>
        <v>#N/A</v>
      </c>
      <c r="F30" s="44"/>
    </row>
    <row r="31">
      <c r="A31" s="41"/>
      <c r="B31" s="41"/>
      <c r="C31" s="42"/>
      <c r="D31" s="41"/>
      <c r="E31" s="44" t="str">
        <f>IFERROR(__xludf.DUMMYFUNCTION("REGEXEXTRACT(C31, """"""([^""""]+)"""""")"),"#N/A")</f>
        <v>#N/A</v>
      </c>
      <c r="F31" s="44"/>
    </row>
    <row r="32">
      <c r="A32" s="41"/>
      <c r="B32" s="41"/>
      <c r="C32" s="42"/>
      <c r="D32" s="41"/>
      <c r="E32" s="44" t="str">
        <f>IFERROR(__xludf.DUMMYFUNCTION("REGEXEXTRACT(C32, """"""([^""""]+)"""""")"),"#N/A")</f>
        <v>#N/A</v>
      </c>
      <c r="F32" s="44"/>
    </row>
    <row r="33">
      <c r="A33" s="41"/>
      <c r="B33" s="41"/>
      <c r="C33" s="42"/>
      <c r="D33" s="41"/>
      <c r="E33" s="44" t="str">
        <f>IFERROR(__xludf.DUMMYFUNCTION("REGEXEXTRACT(C33, """"""([^""""]+)"""""")"),"#N/A")</f>
        <v>#N/A</v>
      </c>
      <c r="F33" s="44"/>
    </row>
    <row r="34">
      <c r="A34" s="41"/>
      <c r="B34" s="41"/>
      <c r="C34" s="42"/>
      <c r="D34" s="41"/>
      <c r="E34" s="44" t="str">
        <f>IFERROR(__xludf.DUMMYFUNCTION("REGEXEXTRACT(C34, """"""([^""""]+)"""""")"),"#N/A")</f>
        <v>#N/A</v>
      </c>
      <c r="F34" s="44"/>
    </row>
    <row r="35">
      <c r="A35" s="41"/>
      <c r="B35" s="41"/>
      <c r="C35" s="42"/>
      <c r="D35" s="41"/>
      <c r="E35" s="44" t="str">
        <f>IFERROR(__xludf.DUMMYFUNCTION("REGEXEXTRACT(C35, """"""([^""""]+)"""""")"),"#N/A")</f>
        <v>#N/A</v>
      </c>
      <c r="F35" s="44"/>
    </row>
    <row r="36">
      <c r="A36" s="41"/>
      <c r="B36" s="41"/>
      <c r="C36" s="42"/>
      <c r="D36" s="41"/>
      <c r="E36" s="44" t="str">
        <f>IFERROR(__xludf.DUMMYFUNCTION("REGEXEXTRACT(C36, """"""([^""""]+)"""""")"),"#N/A")</f>
        <v>#N/A</v>
      </c>
      <c r="F36" s="44"/>
    </row>
    <row r="37">
      <c r="A37" s="41"/>
      <c r="B37" s="41"/>
      <c r="C37" s="42"/>
      <c r="D37" s="41"/>
      <c r="E37" s="44" t="str">
        <f>IFERROR(__xludf.DUMMYFUNCTION("REGEXEXTRACT(C37, """"""([^""""]+)"""""")"),"#N/A")</f>
        <v>#N/A</v>
      </c>
      <c r="F37" s="44"/>
    </row>
    <row r="38">
      <c r="A38" s="41"/>
      <c r="B38" s="41"/>
      <c r="C38" s="42"/>
      <c r="D38" s="41"/>
      <c r="E38" s="44" t="str">
        <f>IFERROR(__xludf.DUMMYFUNCTION("REGEXEXTRACT(C38, """"""([^""""]+)"""""")"),"#N/A")</f>
        <v>#N/A</v>
      </c>
      <c r="F38" s="44"/>
    </row>
    <row r="39">
      <c r="A39" s="41"/>
      <c r="B39" s="41"/>
      <c r="C39" s="42"/>
      <c r="D39" s="41"/>
      <c r="E39" s="44" t="str">
        <f>IFERROR(__xludf.DUMMYFUNCTION("REGEXEXTRACT(C39, """"""([^""""]+)"""""")"),"#N/A")</f>
        <v>#N/A</v>
      </c>
      <c r="F39" s="44"/>
    </row>
    <row r="40">
      <c r="A40" s="41"/>
      <c r="B40" s="41"/>
      <c r="C40" s="42"/>
      <c r="D40" s="41"/>
      <c r="E40" s="44" t="str">
        <f>IFERROR(__xludf.DUMMYFUNCTION("REGEXEXTRACT(C40, """"""([^""""]+)"""""")"),"#N/A")</f>
        <v>#N/A</v>
      </c>
      <c r="F40" s="44"/>
    </row>
    <row r="41">
      <c r="A41" s="41"/>
      <c r="B41" s="41"/>
      <c r="C41" s="42"/>
      <c r="D41" s="41"/>
      <c r="E41" s="44" t="str">
        <f>IFERROR(__xludf.DUMMYFUNCTION("REGEXEXTRACT(C41, """"""([^""""]+)"""""")"),"#N/A")</f>
        <v>#N/A</v>
      </c>
      <c r="F41" s="44"/>
    </row>
    <row r="42">
      <c r="A42" s="41"/>
      <c r="B42" s="41"/>
      <c r="C42" s="42"/>
      <c r="D42" s="41"/>
      <c r="E42" s="44" t="str">
        <f>IFERROR(__xludf.DUMMYFUNCTION("REGEXEXTRACT(C42, """"""([^""""]+)"""""")"),"#N/A")</f>
        <v>#N/A</v>
      </c>
      <c r="F42" s="44"/>
    </row>
    <row r="43">
      <c r="A43" s="41"/>
      <c r="B43" s="41"/>
      <c r="C43" s="42"/>
      <c r="D43" s="41"/>
      <c r="E43" s="44" t="str">
        <f>IFERROR(__xludf.DUMMYFUNCTION("REGEXEXTRACT(C43, """"""([^""""]+)"""""")"),"#N/A")</f>
        <v>#N/A</v>
      </c>
      <c r="F43" s="44"/>
    </row>
    <row r="44">
      <c r="A44" s="41"/>
      <c r="B44" s="41"/>
      <c r="C44" s="42"/>
      <c r="D44" s="41"/>
      <c r="E44" s="44" t="str">
        <f>IFERROR(__xludf.DUMMYFUNCTION("REGEXEXTRACT(C44, """"""([^""""]+)"""""")"),"#N/A")</f>
        <v>#N/A</v>
      </c>
      <c r="F44" s="44"/>
    </row>
    <row r="45">
      <c r="A45" s="41"/>
      <c r="B45" s="41"/>
      <c r="C45" s="42"/>
      <c r="D45" s="41"/>
      <c r="E45" s="44" t="str">
        <f>IFERROR(__xludf.DUMMYFUNCTION("REGEXEXTRACT(C45, """"""([^""""]+)"""""")"),"#N/A")</f>
        <v>#N/A</v>
      </c>
      <c r="F45" s="44"/>
    </row>
    <row r="46">
      <c r="A46" s="41"/>
      <c r="B46" s="41"/>
      <c r="C46" s="42"/>
      <c r="D46" s="41"/>
      <c r="E46" s="44" t="str">
        <f>IFERROR(__xludf.DUMMYFUNCTION("REGEXEXTRACT(C46, """"""([^""""]+)"""""")"),"#N/A")</f>
        <v>#N/A</v>
      </c>
      <c r="F46" s="44"/>
    </row>
    <row r="47">
      <c r="A47" s="41"/>
      <c r="B47" s="41"/>
      <c r="C47" s="42"/>
      <c r="D47" s="41"/>
      <c r="E47" s="44" t="str">
        <f>IFERROR(__xludf.DUMMYFUNCTION("REGEXEXTRACT(C47, """"""([^""""]+)"""""")"),"#N/A")</f>
        <v>#N/A</v>
      </c>
      <c r="F47" s="44"/>
    </row>
    <row r="48">
      <c r="A48" s="41"/>
      <c r="B48" s="41"/>
      <c r="C48" s="42"/>
      <c r="D48" s="41"/>
      <c r="E48" s="44" t="str">
        <f>IFERROR(__xludf.DUMMYFUNCTION("REGEXEXTRACT(C48, """"""([^""""]+)"""""")"),"#N/A")</f>
        <v>#N/A</v>
      </c>
      <c r="F48" s="44"/>
    </row>
    <row r="49">
      <c r="A49" s="41"/>
      <c r="B49" s="41"/>
      <c r="C49" s="42"/>
      <c r="D49" s="41"/>
      <c r="E49" s="44" t="str">
        <f>IFERROR(__xludf.DUMMYFUNCTION("REGEXEXTRACT(C49, """"""([^""""]+)"""""")"),"#N/A")</f>
        <v>#N/A</v>
      </c>
      <c r="F49" s="44"/>
    </row>
    <row r="50">
      <c r="A50" s="41"/>
      <c r="B50" s="41"/>
      <c r="C50" s="42"/>
      <c r="D50" s="41"/>
      <c r="E50" s="44" t="str">
        <f>IFERROR(__xludf.DUMMYFUNCTION("REGEXEXTRACT(C50, """"""([^""""]+)"""""")"),"#N/A")</f>
        <v>#N/A</v>
      </c>
      <c r="F50" s="44"/>
    </row>
    <row r="51">
      <c r="A51" s="41"/>
      <c r="B51" s="41"/>
      <c r="C51" s="42"/>
      <c r="D51" s="41"/>
      <c r="E51" s="44" t="str">
        <f>IFERROR(__xludf.DUMMYFUNCTION("REGEXEXTRACT(C51, """"""([^""""]+)"""""")"),"#N/A")</f>
        <v>#N/A</v>
      </c>
      <c r="F51" s="44"/>
    </row>
    <row r="52">
      <c r="A52" s="41"/>
      <c r="B52" s="41"/>
      <c r="C52" s="42"/>
      <c r="D52" s="41"/>
      <c r="E52" s="44" t="str">
        <f>IFERROR(__xludf.DUMMYFUNCTION("REGEXEXTRACT(C52, """"""([^""""]+)"""""")"),"#N/A")</f>
        <v>#N/A</v>
      </c>
      <c r="F52" s="44"/>
    </row>
    <row r="53">
      <c r="A53" s="41"/>
      <c r="B53" s="41"/>
      <c r="C53" s="42"/>
      <c r="D53" s="41"/>
      <c r="E53" s="44" t="str">
        <f>IFERROR(__xludf.DUMMYFUNCTION("REGEXEXTRACT(C53, """"""([^""""]+)"""""")"),"#N/A")</f>
        <v>#N/A</v>
      </c>
      <c r="F53" s="44"/>
    </row>
    <row r="54">
      <c r="A54" s="41"/>
      <c r="B54" s="41"/>
      <c r="C54" s="42"/>
      <c r="D54" s="41"/>
      <c r="E54" s="44" t="str">
        <f>IFERROR(__xludf.DUMMYFUNCTION("REGEXEXTRACT(C54, """"""([^""""]+)"""""")"),"#N/A")</f>
        <v>#N/A</v>
      </c>
      <c r="F54" s="44"/>
    </row>
    <row r="55">
      <c r="A55" s="41"/>
      <c r="B55" s="41"/>
      <c r="C55" s="42"/>
      <c r="D55" s="41"/>
      <c r="E55" s="44" t="str">
        <f>IFERROR(__xludf.DUMMYFUNCTION("REGEXEXTRACT(C55, """"""([^""""]+)"""""")"),"#N/A")</f>
        <v>#N/A</v>
      </c>
      <c r="F55" s="44"/>
    </row>
    <row r="56">
      <c r="A56" s="41"/>
      <c r="B56" s="41"/>
      <c r="C56" s="42"/>
      <c r="D56" s="41"/>
      <c r="E56" s="44" t="str">
        <f>IFERROR(__xludf.DUMMYFUNCTION("REGEXEXTRACT(C56, """"""([^""""]+)"""""")"),"#N/A")</f>
        <v>#N/A</v>
      </c>
      <c r="F56" s="44"/>
    </row>
    <row r="57">
      <c r="A57" s="41"/>
      <c r="B57" s="41"/>
      <c r="C57" s="42"/>
      <c r="D57" s="41"/>
      <c r="E57" s="44" t="str">
        <f>IFERROR(__xludf.DUMMYFUNCTION("REGEXEXTRACT(C57, """"""([^""""]+)"""""")"),"#N/A")</f>
        <v>#N/A</v>
      </c>
      <c r="F57" s="44"/>
    </row>
    <row r="58">
      <c r="A58" s="41"/>
      <c r="B58" s="41"/>
      <c r="C58" s="42"/>
      <c r="D58" s="41"/>
      <c r="E58" s="44" t="str">
        <f>IFERROR(__xludf.DUMMYFUNCTION("REGEXEXTRACT(C58, """"""([^""""]+)"""""")"),"#N/A")</f>
        <v>#N/A</v>
      </c>
      <c r="F58" s="44"/>
    </row>
    <row r="59">
      <c r="A59" s="41"/>
      <c r="B59" s="41"/>
      <c r="C59" s="42"/>
      <c r="D59" s="41"/>
      <c r="E59" s="44" t="str">
        <f>IFERROR(__xludf.DUMMYFUNCTION("REGEXEXTRACT(C59, """"""([^""""]+)"""""")"),"#N/A")</f>
        <v>#N/A</v>
      </c>
      <c r="F59" s="44"/>
    </row>
    <row r="60">
      <c r="A60" s="41"/>
      <c r="B60" s="41"/>
      <c r="C60" s="42"/>
      <c r="D60" s="41"/>
      <c r="E60" s="44" t="str">
        <f>IFERROR(__xludf.DUMMYFUNCTION("REGEXEXTRACT(C60, """"""([^""""]+)"""""")"),"#N/A")</f>
        <v>#N/A</v>
      </c>
      <c r="F60" s="44"/>
    </row>
    <row r="61">
      <c r="A61" s="41"/>
      <c r="B61" s="41"/>
      <c r="C61" s="42"/>
      <c r="D61" s="41"/>
      <c r="E61" s="44" t="str">
        <f>IFERROR(__xludf.DUMMYFUNCTION("REGEXEXTRACT(C61, """"""([^""""]+)"""""")"),"#N/A")</f>
        <v>#N/A</v>
      </c>
      <c r="F61" s="44"/>
    </row>
    <row r="62">
      <c r="A62" s="41"/>
      <c r="B62" s="41"/>
      <c r="C62" s="42"/>
      <c r="D62" s="41"/>
      <c r="E62" s="44" t="str">
        <f>IFERROR(__xludf.DUMMYFUNCTION("REGEXEXTRACT(C62, """"""([^""""]+)"""""")"),"#N/A")</f>
        <v>#N/A</v>
      </c>
      <c r="F62" s="44"/>
    </row>
    <row r="63">
      <c r="A63" s="41"/>
      <c r="B63" s="41"/>
      <c r="C63" s="42"/>
      <c r="D63" s="41"/>
      <c r="E63" s="44" t="str">
        <f>IFERROR(__xludf.DUMMYFUNCTION("REGEXEXTRACT(C63, """"""([^""""]+)"""""")"),"#N/A")</f>
        <v>#N/A</v>
      </c>
      <c r="F63" s="44"/>
    </row>
    <row r="64">
      <c r="A64" s="41"/>
      <c r="B64" s="41"/>
      <c r="C64" s="42"/>
      <c r="D64" s="41"/>
      <c r="E64" s="44" t="str">
        <f>IFERROR(__xludf.DUMMYFUNCTION("REGEXEXTRACT(C64, """"""([^""""]+)"""""")"),"#N/A")</f>
        <v>#N/A</v>
      </c>
      <c r="F64" s="44"/>
    </row>
    <row r="65">
      <c r="A65" s="41"/>
      <c r="B65" s="41"/>
      <c r="C65" s="42"/>
      <c r="D65" s="41"/>
      <c r="E65" s="44" t="str">
        <f>IFERROR(__xludf.DUMMYFUNCTION("REGEXEXTRACT(C65, """"""([^""""]+)"""""")"),"#N/A")</f>
        <v>#N/A</v>
      </c>
      <c r="F65" s="44"/>
    </row>
    <row r="66">
      <c r="A66" s="41"/>
      <c r="B66" s="41"/>
      <c r="C66" s="42"/>
      <c r="D66" s="41"/>
      <c r="E66" s="44" t="str">
        <f>IFERROR(__xludf.DUMMYFUNCTION("REGEXEXTRACT(C66, """"""([^""""]+)"""""")"),"#N/A")</f>
        <v>#N/A</v>
      </c>
      <c r="F66" s="44"/>
    </row>
    <row r="67">
      <c r="A67" s="41"/>
      <c r="B67" s="41"/>
      <c r="C67" s="42"/>
      <c r="D67" s="41"/>
      <c r="E67" s="44" t="str">
        <f>IFERROR(__xludf.DUMMYFUNCTION("REGEXEXTRACT(C67, """"""([^""""]+)"""""")"),"#N/A")</f>
        <v>#N/A</v>
      </c>
      <c r="F67" s="44"/>
    </row>
    <row r="68">
      <c r="A68" s="41"/>
      <c r="B68" s="41"/>
      <c r="C68" s="42"/>
      <c r="D68" s="41"/>
      <c r="E68" s="44" t="str">
        <f>IFERROR(__xludf.DUMMYFUNCTION("REGEXEXTRACT(C68, """"""([^""""]+)"""""")"),"#N/A")</f>
        <v>#N/A</v>
      </c>
      <c r="F68" s="44"/>
    </row>
    <row r="69">
      <c r="A69" s="41"/>
      <c r="B69" s="41"/>
      <c r="C69" s="42"/>
      <c r="D69" s="41"/>
      <c r="E69" s="44" t="str">
        <f>IFERROR(__xludf.DUMMYFUNCTION("REGEXEXTRACT(C69, """"""([^""""]+)"""""")"),"#N/A")</f>
        <v>#N/A</v>
      </c>
      <c r="F69" s="44"/>
    </row>
    <row r="70">
      <c r="A70" s="41"/>
      <c r="B70" s="41"/>
      <c r="C70" s="42"/>
      <c r="D70" s="41"/>
      <c r="E70" s="44" t="str">
        <f>IFERROR(__xludf.DUMMYFUNCTION("REGEXEXTRACT(C70, """"""([^""""]+)"""""")"),"#N/A")</f>
        <v>#N/A</v>
      </c>
      <c r="F70" s="44"/>
    </row>
    <row r="71">
      <c r="A71" s="41"/>
      <c r="B71" s="41"/>
      <c r="C71" s="42"/>
      <c r="D71" s="41"/>
      <c r="E71" s="44" t="str">
        <f>IFERROR(__xludf.DUMMYFUNCTION("REGEXEXTRACT(C71, """"""([^""""]+)"""""")"),"#N/A")</f>
        <v>#N/A</v>
      </c>
      <c r="F71" s="44"/>
    </row>
    <row r="72">
      <c r="A72" s="41"/>
      <c r="B72" s="41"/>
      <c r="C72" s="42"/>
      <c r="D72" s="41"/>
      <c r="E72" s="44" t="str">
        <f>IFERROR(__xludf.DUMMYFUNCTION("REGEXEXTRACT(C72, """"""([^""""]+)"""""")"),"#N/A")</f>
        <v>#N/A</v>
      </c>
      <c r="F72" s="44"/>
    </row>
    <row r="73">
      <c r="A73" s="41"/>
      <c r="B73" s="41"/>
      <c r="C73" s="42"/>
      <c r="D73" s="41"/>
      <c r="E73" s="44" t="str">
        <f>IFERROR(__xludf.DUMMYFUNCTION("REGEXEXTRACT(C73, """"""([^""""]+)"""""")"),"#N/A")</f>
        <v>#N/A</v>
      </c>
      <c r="F73" s="44"/>
    </row>
    <row r="74">
      <c r="A74" s="41"/>
      <c r="B74" s="41"/>
      <c r="C74" s="42"/>
      <c r="D74" s="41"/>
      <c r="E74" s="44" t="str">
        <f>IFERROR(__xludf.DUMMYFUNCTION("REGEXEXTRACT(C74, """"""([^""""]+)"""""")"),"#N/A")</f>
        <v>#N/A</v>
      </c>
      <c r="F74" s="44"/>
    </row>
    <row r="75">
      <c r="A75" s="41"/>
      <c r="B75" s="41"/>
      <c r="C75" s="42"/>
      <c r="D75" s="41"/>
      <c r="E75" s="44" t="str">
        <f>IFERROR(__xludf.DUMMYFUNCTION("REGEXEXTRACT(C75, """"""([^""""]+)"""""")"),"#N/A")</f>
        <v>#N/A</v>
      </c>
      <c r="F75" s="44"/>
    </row>
    <row r="76">
      <c r="A76" s="41"/>
      <c r="B76" s="41"/>
      <c r="C76" s="42"/>
      <c r="D76" s="41"/>
      <c r="E76" s="44" t="str">
        <f>IFERROR(__xludf.DUMMYFUNCTION("REGEXEXTRACT(C76, """"""([^""""]+)"""""")"),"#N/A")</f>
        <v>#N/A</v>
      </c>
      <c r="F76" s="44"/>
    </row>
    <row r="77">
      <c r="A77" s="41"/>
      <c r="B77" s="41"/>
      <c r="C77" s="42"/>
      <c r="D77" s="41"/>
      <c r="E77" s="44" t="str">
        <f>IFERROR(__xludf.DUMMYFUNCTION("REGEXEXTRACT(C77, """"""([^""""]+)"""""")"),"#N/A")</f>
        <v>#N/A</v>
      </c>
      <c r="F77" s="44"/>
    </row>
    <row r="78">
      <c r="A78" s="41"/>
      <c r="B78" s="41"/>
      <c r="C78" s="42"/>
      <c r="D78" s="41"/>
      <c r="E78" s="44" t="str">
        <f>IFERROR(__xludf.DUMMYFUNCTION("REGEXEXTRACT(C78, """"""([^""""]+)"""""")"),"#N/A")</f>
        <v>#N/A</v>
      </c>
      <c r="F78" s="44"/>
    </row>
    <row r="79">
      <c r="A79" s="41"/>
      <c r="B79" s="41"/>
      <c r="C79" s="42"/>
      <c r="D79" s="41"/>
      <c r="E79" s="44" t="str">
        <f>IFERROR(__xludf.DUMMYFUNCTION("REGEXEXTRACT(C79, """"""([^""""]+)"""""")"),"#N/A")</f>
        <v>#N/A</v>
      </c>
      <c r="F79" s="44"/>
    </row>
    <row r="80">
      <c r="A80" s="41"/>
      <c r="B80" s="41"/>
      <c r="C80" s="42"/>
      <c r="D80" s="41"/>
      <c r="E80" s="44" t="str">
        <f>IFERROR(__xludf.DUMMYFUNCTION("REGEXEXTRACT(C80, """"""([^""""]+)"""""")"),"#N/A")</f>
        <v>#N/A</v>
      </c>
      <c r="F80" s="44"/>
    </row>
    <row r="81">
      <c r="A81" s="41"/>
      <c r="B81" s="41"/>
      <c r="C81" s="42"/>
      <c r="D81" s="41"/>
      <c r="E81" s="44" t="str">
        <f>IFERROR(__xludf.DUMMYFUNCTION("REGEXEXTRACT(C81, """"""([^""""]+)"""""")"),"#N/A")</f>
        <v>#N/A</v>
      </c>
      <c r="F81" s="44"/>
    </row>
    <row r="82">
      <c r="A82" s="41"/>
      <c r="B82" s="41"/>
      <c r="C82" s="42"/>
      <c r="D82" s="41"/>
      <c r="E82" s="44" t="str">
        <f>IFERROR(__xludf.DUMMYFUNCTION("REGEXEXTRACT(C82, """"""([^""""]+)"""""")"),"#N/A")</f>
        <v>#N/A</v>
      </c>
      <c r="F82" s="44"/>
    </row>
    <row r="83">
      <c r="A83" s="41"/>
      <c r="B83" s="41"/>
      <c r="C83" s="42"/>
      <c r="D83" s="41"/>
      <c r="E83" s="44" t="str">
        <f>IFERROR(__xludf.DUMMYFUNCTION("REGEXEXTRACT(C83, """"""([^""""]+)"""""")"),"#N/A")</f>
        <v>#N/A</v>
      </c>
      <c r="F83" s="44"/>
    </row>
    <row r="84">
      <c r="A84" s="41"/>
      <c r="B84" s="41"/>
      <c r="C84" s="42"/>
      <c r="D84" s="41"/>
      <c r="E84" s="44" t="str">
        <f>IFERROR(__xludf.DUMMYFUNCTION("REGEXEXTRACT(C84, """"""([^""""]+)"""""")"),"#N/A")</f>
        <v>#N/A</v>
      </c>
      <c r="F84" s="44"/>
    </row>
    <row r="85">
      <c r="A85" s="41"/>
      <c r="B85" s="41"/>
      <c r="C85" s="42"/>
      <c r="D85" s="41"/>
      <c r="E85" s="44" t="str">
        <f>IFERROR(__xludf.DUMMYFUNCTION("REGEXEXTRACT(C85, """"""([^""""]+)"""""")"),"#N/A")</f>
        <v>#N/A</v>
      </c>
      <c r="F85" s="44"/>
    </row>
    <row r="86">
      <c r="A86" s="41"/>
      <c r="B86" s="41"/>
      <c r="C86" s="42"/>
      <c r="D86" s="41"/>
      <c r="E86" s="44" t="str">
        <f>IFERROR(__xludf.DUMMYFUNCTION("REGEXEXTRACT(C86, """"""([^""""]+)"""""")"),"#N/A")</f>
        <v>#N/A</v>
      </c>
      <c r="F86" s="44"/>
    </row>
    <row r="87">
      <c r="A87" s="41"/>
      <c r="B87" s="41"/>
      <c r="C87" s="42"/>
      <c r="D87" s="41"/>
      <c r="E87" s="44" t="str">
        <f>IFERROR(__xludf.DUMMYFUNCTION("REGEXEXTRACT(C87, """"""([^""""]+)"""""")"),"#N/A")</f>
        <v>#N/A</v>
      </c>
      <c r="F87" s="44"/>
    </row>
    <row r="88">
      <c r="A88" s="41"/>
      <c r="B88" s="41"/>
      <c r="C88" s="42"/>
      <c r="D88" s="41"/>
      <c r="E88" s="44" t="str">
        <f>IFERROR(__xludf.DUMMYFUNCTION("REGEXEXTRACT(C88, """"""([^""""]+)"""""")"),"#N/A")</f>
        <v>#N/A</v>
      </c>
      <c r="F88" s="44"/>
    </row>
    <row r="89">
      <c r="A89" s="41"/>
      <c r="B89" s="41"/>
      <c r="C89" s="42"/>
      <c r="D89" s="41"/>
      <c r="E89" s="44" t="str">
        <f>IFERROR(__xludf.DUMMYFUNCTION("REGEXEXTRACT(C89, """"""([^""""]+)"""""")"),"#N/A")</f>
        <v>#N/A</v>
      </c>
      <c r="F89" s="44"/>
    </row>
    <row r="90">
      <c r="A90" s="41"/>
      <c r="B90" s="41"/>
      <c r="C90" s="42"/>
      <c r="D90" s="41"/>
      <c r="E90" s="44" t="str">
        <f>IFERROR(__xludf.DUMMYFUNCTION("REGEXEXTRACT(C90, """"""([^""""]+)"""""")"),"#N/A")</f>
        <v>#N/A</v>
      </c>
      <c r="F90" s="44"/>
    </row>
    <row r="91">
      <c r="A91" s="41"/>
      <c r="B91" s="41"/>
      <c r="C91" s="42"/>
      <c r="D91" s="41"/>
      <c r="E91" s="44" t="str">
        <f>IFERROR(__xludf.DUMMYFUNCTION("REGEXEXTRACT(C91, """"""([^""""]+)"""""")"),"#N/A")</f>
        <v>#N/A</v>
      </c>
      <c r="F91" s="44"/>
    </row>
    <row r="92">
      <c r="A92" s="41"/>
      <c r="B92" s="41"/>
      <c r="C92" s="42"/>
      <c r="D92" s="41"/>
      <c r="E92" s="44" t="str">
        <f>IFERROR(__xludf.DUMMYFUNCTION("REGEXEXTRACT(C92, """"""([^""""]+)"""""")"),"#N/A")</f>
        <v>#N/A</v>
      </c>
      <c r="F92" s="44"/>
    </row>
    <row r="93">
      <c r="A93" s="41"/>
      <c r="B93" s="41"/>
      <c r="C93" s="42"/>
      <c r="D93" s="41"/>
      <c r="E93" s="44" t="str">
        <f>IFERROR(__xludf.DUMMYFUNCTION("REGEXEXTRACT(C93, """"""([^""""]+)"""""")"),"#N/A")</f>
        <v>#N/A</v>
      </c>
      <c r="F93" s="44"/>
    </row>
    <row r="94">
      <c r="A94" s="41"/>
      <c r="B94" s="41"/>
      <c r="C94" s="42"/>
      <c r="D94" s="41"/>
      <c r="E94" s="44" t="str">
        <f>IFERROR(__xludf.DUMMYFUNCTION("REGEXEXTRACT(C94, """"""([^""""]+)"""""")"),"#N/A")</f>
        <v>#N/A</v>
      </c>
      <c r="F94" s="44"/>
    </row>
    <row r="95">
      <c r="A95" s="41"/>
      <c r="B95" s="41"/>
      <c r="C95" s="42"/>
      <c r="D95" s="41"/>
      <c r="E95" s="44" t="str">
        <f>IFERROR(__xludf.DUMMYFUNCTION("REGEXEXTRACT(C95, """"""([^""""]+)"""""")"),"#N/A")</f>
        <v>#N/A</v>
      </c>
      <c r="F95" s="44"/>
    </row>
    <row r="96">
      <c r="A96" s="41"/>
      <c r="B96" s="41"/>
      <c r="C96" s="42"/>
      <c r="D96" s="41"/>
      <c r="E96" s="44" t="str">
        <f>IFERROR(__xludf.DUMMYFUNCTION("REGEXEXTRACT(C96, """"""([^""""]+)"""""")"),"#N/A")</f>
        <v>#N/A</v>
      </c>
      <c r="F96" s="44"/>
    </row>
    <row r="97">
      <c r="A97" s="41"/>
      <c r="B97" s="41"/>
      <c r="C97" s="42"/>
      <c r="D97" s="41"/>
      <c r="E97" s="44" t="str">
        <f>IFERROR(__xludf.DUMMYFUNCTION("REGEXEXTRACT(C97, """"""([^""""]+)"""""")"),"#N/A")</f>
        <v>#N/A</v>
      </c>
      <c r="F97" s="44"/>
    </row>
    <row r="98">
      <c r="A98" s="41"/>
      <c r="B98" s="41"/>
      <c r="C98" s="42"/>
      <c r="D98" s="41"/>
      <c r="E98" s="44" t="str">
        <f>IFERROR(__xludf.DUMMYFUNCTION("REGEXEXTRACT(C98, """"""([^""""]+)"""""")"),"#N/A")</f>
        <v>#N/A</v>
      </c>
      <c r="F98" s="44"/>
    </row>
    <row r="99">
      <c r="A99" s="41"/>
      <c r="B99" s="41"/>
      <c r="C99" s="42"/>
      <c r="D99" s="41"/>
      <c r="E99" s="44" t="str">
        <f>IFERROR(__xludf.DUMMYFUNCTION("REGEXEXTRACT(C99, """"""([^""""]+)"""""")"),"#N/A")</f>
        <v>#N/A</v>
      </c>
      <c r="F99" s="44"/>
    </row>
    <row r="100">
      <c r="A100" s="41"/>
      <c r="B100" s="41"/>
      <c r="C100" s="42"/>
      <c r="D100" s="41"/>
      <c r="E100" s="44" t="str">
        <f>IFERROR(__xludf.DUMMYFUNCTION("REGEXEXTRACT(C100, """"""([^""""]+)"""""")"),"#N/A")</f>
        <v>#N/A</v>
      </c>
      <c r="F100" s="44"/>
    </row>
    <row r="101">
      <c r="A101" s="41"/>
      <c r="B101" s="41"/>
      <c r="C101" s="42"/>
      <c r="D101" s="41"/>
      <c r="E101" s="44" t="str">
        <f>IFERROR(__xludf.DUMMYFUNCTION("REGEXEXTRACT(C101, """"""([^""""]+)"""""")"),"#N/A")</f>
        <v>#N/A</v>
      </c>
      <c r="F101" s="44"/>
    </row>
    <row r="102">
      <c r="A102" s="41"/>
      <c r="B102" s="41"/>
      <c r="C102" s="42"/>
      <c r="D102" s="41"/>
      <c r="E102" s="44" t="str">
        <f>IFERROR(__xludf.DUMMYFUNCTION("REGEXEXTRACT(C102, """"""([^""""]+)"""""")"),"#N/A")</f>
        <v>#N/A</v>
      </c>
      <c r="F102" s="44"/>
    </row>
    <row r="103">
      <c r="A103" s="41"/>
      <c r="B103" s="41"/>
      <c r="C103" s="42"/>
      <c r="D103" s="41"/>
      <c r="E103" s="44" t="str">
        <f>IFERROR(__xludf.DUMMYFUNCTION("REGEXEXTRACT(C103, """"""([^""""]+)"""""")"),"#N/A")</f>
        <v>#N/A</v>
      </c>
      <c r="F103" s="44"/>
    </row>
    <row r="104">
      <c r="A104" s="41"/>
      <c r="B104" s="41"/>
      <c r="C104" s="42"/>
      <c r="D104" s="41"/>
      <c r="E104" s="44" t="str">
        <f>IFERROR(__xludf.DUMMYFUNCTION("REGEXEXTRACT(C104, """"""([^""""]+)"""""")"),"#N/A")</f>
        <v>#N/A</v>
      </c>
      <c r="F104" s="44"/>
    </row>
    <row r="105">
      <c r="A105" s="41"/>
      <c r="B105" s="41"/>
      <c r="C105" s="42"/>
      <c r="D105" s="41"/>
      <c r="E105" s="44" t="str">
        <f>IFERROR(__xludf.DUMMYFUNCTION("REGEXEXTRACT(C105, """"""([^""""]+)"""""")"),"#N/A")</f>
        <v>#N/A</v>
      </c>
      <c r="F105" s="44"/>
    </row>
    <row r="106">
      <c r="A106" s="41"/>
      <c r="B106" s="41"/>
      <c r="C106" s="42"/>
      <c r="D106" s="41"/>
      <c r="E106" s="44" t="str">
        <f>IFERROR(__xludf.DUMMYFUNCTION("REGEXEXTRACT(C106, """"""([^""""]+)"""""")"),"#N/A")</f>
        <v>#N/A</v>
      </c>
      <c r="F106" s="44"/>
    </row>
    <row r="107">
      <c r="A107" s="41"/>
      <c r="B107" s="41"/>
      <c r="C107" s="42"/>
      <c r="D107" s="41"/>
      <c r="E107" s="44" t="str">
        <f>IFERROR(__xludf.DUMMYFUNCTION("REGEXEXTRACT(C107, """"""([^""""]+)"""""")"),"#N/A")</f>
        <v>#N/A</v>
      </c>
      <c r="F107" s="44"/>
    </row>
    <row r="108">
      <c r="A108" s="41"/>
      <c r="B108" s="41"/>
      <c r="C108" s="42"/>
      <c r="D108" s="41"/>
      <c r="E108" s="44" t="str">
        <f>IFERROR(__xludf.DUMMYFUNCTION("REGEXEXTRACT(C108, """"""([^""""]+)"""""")"),"#N/A")</f>
        <v>#N/A</v>
      </c>
      <c r="F108" s="44"/>
    </row>
    <row r="109">
      <c r="A109" s="41"/>
      <c r="B109" s="41"/>
      <c r="C109" s="42"/>
      <c r="D109" s="41"/>
      <c r="E109" s="44" t="str">
        <f>IFERROR(__xludf.DUMMYFUNCTION("REGEXEXTRACT(C109, """"""([^""""]+)"""""")"),"#N/A")</f>
        <v>#N/A</v>
      </c>
      <c r="F109" s="44"/>
    </row>
    <row r="110">
      <c r="A110" s="41"/>
      <c r="B110" s="41"/>
      <c r="C110" s="42"/>
      <c r="D110" s="41"/>
      <c r="E110" s="44" t="str">
        <f>IFERROR(__xludf.DUMMYFUNCTION("REGEXEXTRACT(C110, """"""([^""""]+)"""""")"),"#N/A")</f>
        <v>#N/A</v>
      </c>
      <c r="F110" s="44"/>
    </row>
    <row r="111">
      <c r="A111" s="41"/>
      <c r="B111" s="41"/>
      <c r="C111" s="42"/>
      <c r="D111" s="41"/>
      <c r="E111" s="44" t="str">
        <f>IFERROR(__xludf.DUMMYFUNCTION("REGEXEXTRACT(C111, """"""([^""""]+)"""""")"),"#N/A")</f>
        <v>#N/A</v>
      </c>
      <c r="F111" s="44"/>
    </row>
    <row r="112">
      <c r="A112" s="41"/>
      <c r="B112" s="41"/>
      <c r="C112" s="42"/>
      <c r="D112" s="41"/>
      <c r="E112" s="44" t="str">
        <f>IFERROR(__xludf.DUMMYFUNCTION("REGEXEXTRACT(C112, """"""([^""""]+)"""""")"),"#N/A")</f>
        <v>#N/A</v>
      </c>
      <c r="F112" s="44"/>
    </row>
    <row r="113">
      <c r="A113" s="41"/>
      <c r="B113" s="41"/>
      <c r="C113" s="42"/>
      <c r="D113" s="41"/>
      <c r="E113" s="44" t="str">
        <f>IFERROR(__xludf.DUMMYFUNCTION("REGEXEXTRACT(C113, """"""([^""""]+)"""""")"),"#N/A")</f>
        <v>#N/A</v>
      </c>
      <c r="F113" s="44"/>
    </row>
    <row r="114">
      <c r="A114" s="41"/>
      <c r="B114" s="41"/>
      <c r="C114" s="42"/>
      <c r="D114" s="41"/>
      <c r="E114" s="44" t="str">
        <f>IFERROR(__xludf.DUMMYFUNCTION("REGEXEXTRACT(C114, """"""([^""""]+)"""""")"),"#N/A")</f>
        <v>#N/A</v>
      </c>
      <c r="F114" s="44"/>
    </row>
    <row r="115">
      <c r="A115" s="41"/>
      <c r="B115" s="41"/>
      <c r="C115" s="42"/>
      <c r="D115" s="41"/>
      <c r="E115" s="44" t="str">
        <f>IFERROR(__xludf.DUMMYFUNCTION("REGEXEXTRACT(C115, """"""([^""""]+)"""""")"),"#N/A")</f>
        <v>#N/A</v>
      </c>
      <c r="F115" s="44"/>
    </row>
    <row r="116">
      <c r="A116" s="41"/>
      <c r="B116" s="41"/>
      <c r="C116" s="42"/>
      <c r="D116" s="41"/>
      <c r="E116" s="44" t="str">
        <f>IFERROR(__xludf.DUMMYFUNCTION("REGEXEXTRACT(C116, """"""([^""""]+)"""""")"),"#N/A")</f>
        <v>#N/A</v>
      </c>
      <c r="F116" s="44"/>
    </row>
    <row r="117">
      <c r="A117" s="41"/>
      <c r="B117" s="41"/>
      <c r="C117" s="42"/>
      <c r="D117" s="41"/>
      <c r="E117" s="44" t="str">
        <f>IFERROR(__xludf.DUMMYFUNCTION("REGEXEXTRACT(C117, """"""([^""""]+)"""""")"),"#N/A")</f>
        <v>#N/A</v>
      </c>
      <c r="F117" s="44"/>
    </row>
    <row r="118">
      <c r="A118" s="41"/>
      <c r="B118" s="41"/>
      <c r="C118" s="42"/>
      <c r="D118" s="41"/>
      <c r="E118" s="44" t="str">
        <f>IFERROR(__xludf.DUMMYFUNCTION("REGEXEXTRACT(C118, """"""([^""""]+)"""""")"),"#N/A")</f>
        <v>#N/A</v>
      </c>
      <c r="F118" s="44"/>
    </row>
    <row r="119">
      <c r="A119" s="41"/>
      <c r="B119" s="41"/>
      <c r="C119" s="42"/>
      <c r="D119" s="41"/>
      <c r="E119" s="44" t="str">
        <f>IFERROR(__xludf.DUMMYFUNCTION("REGEXEXTRACT(C119, """"""([^""""]+)"""""")"),"#N/A")</f>
        <v>#N/A</v>
      </c>
      <c r="F119" s="44"/>
    </row>
    <row r="120">
      <c r="A120" s="41"/>
      <c r="B120" s="41"/>
      <c r="C120" s="42"/>
      <c r="D120" s="41"/>
      <c r="E120" s="44" t="str">
        <f>IFERROR(__xludf.DUMMYFUNCTION("REGEXEXTRACT(C120, """"""([^""""]+)"""""")"),"#N/A")</f>
        <v>#N/A</v>
      </c>
      <c r="F120" s="44"/>
    </row>
    <row r="121">
      <c r="A121" s="41"/>
      <c r="B121" s="41"/>
      <c r="C121" s="42"/>
      <c r="D121" s="41"/>
      <c r="E121" s="44" t="str">
        <f>IFERROR(__xludf.DUMMYFUNCTION("REGEXEXTRACT(C121, """"""([^""""]+)"""""")"),"#N/A")</f>
        <v>#N/A</v>
      </c>
      <c r="F121" s="44"/>
    </row>
    <row r="122">
      <c r="A122" s="41"/>
      <c r="B122" s="41"/>
      <c r="C122" s="42"/>
      <c r="D122" s="41"/>
      <c r="E122" s="44" t="str">
        <f>IFERROR(__xludf.DUMMYFUNCTION("REGEXEXTRACT(C122, """"""([^""""]+)"""""")"),"#N/A")</f>
        <v>#N/A</v>
      </c>
      <c r="F122" s="44"/>
    </row>
    <row r="123">
      <c r="A123" s="41"/>
      <c r="B123" s="41"/>
      <c r="C123" s="42"/>
      <c r="D123" s="41"/>
      <c r="E123" s="44" t="str">
        <f>IFERROR(__xludf.DUMMYFUNCTION("REGEXEXTRACT(C123, """"""([^""""]+)"""""")"),"#N/A")</f>
        <v>#N/A</v>
      </c>
      <c r="F123" s="44"/>
    </row>
    <row r="124">
      <c r="A124" s="41"/>
      <c r="B124" s="41"/>
      <c r="C124" s="42"/>
      <c r="D124" s="41"/>
      <c r="E124" s="44" t="str">
        <f>IFERROR(__xludf.DUMMYFUNCTION("REGEXEXTRACT(C124, """"""([^""""]+)"""""")"),"#N/A")</f>
        <v>#N/A</v>
      </c>
      <c r="F124" s="44"/>
    </row>
    <row r="125">
      <c r="A125" s="41"/>
      <c r="B125" s="41"/>
      <c r="C125" s="42"/>
      <c r="D125" s="41"/>
      <c r="E125" s="44" t="str">
        <f>IFERROR(__xludf.DUMMYFUNCTION("REGEXEXTRACT(C125, """"""([^""""]+)"""""")"),"#N/A")</f>
        <v>#N/A</v>
      </c>
      <c r="F125" s="44"/>
    </row>
    <row r="126">
      <c r="A126" s="41"/>
      <c r="B126" s="41"/>
      <c r="C126" s="42"/>
      <c r="D126" s="41"/>
      <c r="E126" s="44" t="str">
        <f>IFERROR(__xludf.DUMMYFUNCTION("REGEXEXTRACT(C126, """"""([^""""]+)"""""")"),"#N/A")</f>
        <v>#N/A</v>
      </c>
      <c r="F126" s="44"/>
    </row>
    <row r="127">
      <c r="A127" s="41"/>
      <c r="B127" s="41"/>
      <c r="C127" s="42"/>
      <c r="D127" s="41"/>
      <c r="E127" s="44" t="str">
        <f>IFERROR(__xludf.DUMMYFUNCTION("REGEXEXTRACT(C127, """"""([^""""]+)"""""")"),"#N/A")</f>
        <v>#N/A</v>
      </c>
      <c r="F127" s="44"/>
    </row>
    <row r="128">
      <c r="A128" s="41"/>
      <c r="B128" s="41"/>
      <c r="C128" s="42"/>
      <c r="D128" s="41"/>
      <c r="E128" s="44" t="str">
        <f>IFERROR(__xludf.DUMMYFUNCTION("REGEXEXTRACT(C128, """"""([^""""]+)"""""")"),"#N/A")</f>
        <v>#N/A</v>
      </c>
      <c r="F128" s="44"/>
    </row>
    <row r="129">
      <c r="A129" s="41"/>
      <c r="B129" s="41"/>
      <c r="C129" s="42"/>
      <c r="D129" s="41"/>
      <c r="E129" s="44" t="str">
        <f>IFERROR(__xludf.DUMMYFUNCTION("REGEXEXTRACT(C129, """"""([^""""]+)"""""")"),"#N/A")</f>
        <v>#N/A</v>
      </c>
      <c r="F129" s="44"/>
    </row>
    <row r="130">
      <c r="A130" s="41"/>
      <c r="B130" s="41"/>
      <c r="C130" s="42"/>
      <c r="D130" s="41"/>
      <c r="E130" s="44" t="str">
        <f>IFERROR(__xludf.DUMMYFUNCTION("REGEXEXTRACT(C130, """"""([^""""]+)"""""")"),"#N/A")</f>
        <v>#N/A</v>
      </c>
      <c r="F130" s="44"/>
    </row>
    <row r="131">
      <c r="A131" s="41"/>
      <c r="B131" s="41"/>
      <c r="C131" s="42"/>
      <c r="D131" s="41"/>
      <c r="E131" s="44" t="str">
        <f>IFERROR(__xludf.DUMMYFUNCTION("REGEXEXTRACT(C131, """"""([^""""]+)"""""")"),"#N/A")</f>
        <v>#N/A</v>
      </c>
      <c r="F131" s="44"/>
    </row>
    <row r="132">
      <c r="A132" s="41"/>
      <c r="B132" s="41"/>
      <c r="C132" s="42"/>
      <c r="D132" s="41"/>
      <c r="E132" s="44" t="str">
        <f>IFERROR(__xludf.DUMMYFUNCTION("REGEXEXTRACT(C132, """"""([^""""]+)"""""")"),"#N/A")</f>
        <v>#N/A</v>
      </c>
      <c r="F132" s="44"/>
    </row>
    <row r="133">
      <c r="A133" s="41"/>
      <c r="B133" s="41"/>
      <c r="C133" s="42"/>
      <c r="D133" s="41"/>
      <c r="E133" s="44" t="str">
        <f>IFERROR(__xludf.DUMMYFUNCTION("REGEXEXTRACT(C133, """"""([^""""]+)"""""")"),"#N/A")</f>
        <v>#N/A</v>
      </c>
      <c r="F133" s="44"/>
    </row>
    <row r="134">
      <c r="A134" s="41"/>
      <c r="B134" s="41"/>
      <c r="C134" s="42"/>
      <c r="D134" s="41"/>
      <c r="E134" s="44" t="str">
        <f>IFERROR(__xludf.DUMMYFUNCTION("REGEXEXTRACT(C134, """"""([^""""]+)"""""")"),"#N/A")</f>
        <v>#N/A</v>
      </c>
      <c r="F134" s="44"/>
    </row>
    <row r="135">
      <c r="A135" s="41"/>
      <c r="B135" s="41"/>
      <c r="C135" s="42"/>
      <c r="D135" s="41"/>
      <c r="E135" s="44" t="str">
        <f>IFERROR(__xludf.DUMMYFUNCTION("REGEXEXTRACT(C135, """"""([^""""]+)"""""")"),"#N/A")</f>
        <v>#N/A</v>
      </c>
      <c r="F135" s="44"/>
    </row>
    <row r="136">
      <c r="A136" s="41"/>
      <c r="B136" s="41"/>
      <c r="C136" s="42"/>
      <c r="D136" s="41"/>
      <c r="E136" s="44" t="str">
        <f>IFERROR(__xludf.DUMMYFUNCTION("REGEXEXTRACT(C136, """"""([^""""]+)"""""")"),"#N/A")</f>
        <v>#N/A</v>
      </c>
      <c r="F136" s="44"/>
    </row>
    <row r="137">
      <c r="A137" s="41"/>
      <c r="B137" s="41"/>
      <c r="C137" s="42"/>
      <c r="D137" s="41"/>
      <c r="E137" s="44" t="str">
        <f>IFERROR(__xludf.DUMMYFUNCTION("REGEXEXTRACT(C137, """"""([^""""]+)"""""")"),"#N/A")</f>
        <v>#N/A</v>
      </c>
      <c r="F137" s="44"/>
    </row>
    <row r="138">
      <c r="A138" s="41"/>
      <c r="B138" s="41"/>
      <c r="C138" s="42"/>
      <c r="D138" s="41"/>
      <c r="E138" s="44" t="str">
        <f>IFERROR(__xludf.DUMMYFUNCTION("REGEXEXTRACT(C138, """"""([^""""]+)"""""")"),"#N/A")</f>
        <v>#N/A</v>
      </c>
      <c r="F138" s="44"/>
    </row>
    <row r="139">
      <c r="A139" s="41"/>
      <c r="B139" s="41"/>
      <c r="C139" s="42"/>
      <c r="D139" s="41"/>
      <c r="E139" s="44" t="str">
        <f>IFERROR(__xludf.DUMMYFUNCTION("REGEXEXTRACT(C139, """"""([^""""]+)"""""")"),"#N/A")</f>
        <v>#N/A</v>
      </c>
      <c r="F139" s="44"/>
    </row>
    <row r="140">
      <c r="A140" s="41"/>
      <c r="B140" s="41"/>
      <c r="C140" s="42"/>
      <c r="D140" s="41"/>
      <c r="E140" s="44" t="str">
        <f>IFERROR(__xludf.DUMMYFUNCTION("REGEXEXTRACT(C140, """"""([^""""]+)"""""")"),"#N/A")</f>
        <v>#N/A</v>
      </c>
      <c r="F140" s="44"/>
    </row>
    <row r="141">
      <c r="A141" s="41"/>
      <c r="B141" s="41"/>
      <c r="C141" s="42"/>
      <c r="D141" s="41"/>
      <c r="E141" s="44" t="str">
        <f>IFERROR(__xludf.DUMMYFUNCTION("REGEXEXTRACT(C141, """"""([^""""]+)"""""")"),"#N/A")</f>
        <v>#N/A</v>
      </c>
      <c r="F141" s="44"/>
    </row>
    <row r="142">
      <c r="A142" s="41"/>
      <c r="B142" s="41"/>
      <c r="C142" s="42"/>
      <c r="D142" s="41"/>
      <c r="E142" s="44" t="str">
        <f>IFERROR(__xludf.DUMMYFUNCTION("REGEXEXTRACT(C142, """"""([^""""]+)"""""")"),"#N/A")</f>
        <v>#N/A</v>
      </c>
      <c r="F142" s="44"/>
    </row>
    <row r="143">
      <c r="A143" s="41"/>
      <c r="B143" s="41"/>
      <c r="C143" s="42"/>
      <c r="D143" s="41"/>
      <c r="E143" s="44" t="str">
        <f>IFERROR(__xludf.DUMMYFUNCTION("REGEXEXTRACT(C143, """"""([^""""]+)"""""")"),"#N/A")</f>
        <v>#N/A</v>
      </c>
      <c r="F143" s="44"/>
    </row>
    <row r="144">
      <c r="A144" s="41"/>
      <c r="B144" s="41"/>
      <c r="C144" s="42"/>
      <c r="D144" s="41"/>
      <c r="E144" s="44" t="str">
        <f>IFERROR(__xludf.DUMMYFUNCTION("REGEXEXTRACT(C144, """"""([^""""]+)"""""")"),"#N/A")</f>
        <v>#N/A</v>
      </c>
      <c r="F144" s="44"/>
    </row>
    <row r="145">
      <c r="A145" s="41"/>
      <c r="B145" s="41"/>
      <c r="C145" s="42"/>
      <c r="D145" s="41"/>
      <c r="E145" s="44" t="str">
        <f>IFERROR(__xludf.DUMMYFUNCTION("REGEXEXTRACT(C145, """"""([^""""]+)"""""")"),"#N/A")</f>
        <v>#N/A</v>
      </c>
      <c r="F145" s="44"/>
    </row>
    <row r="146">
      <c r="A146" s="41"/>
      <c r="B146" s="41"/>
      <c r="C146" s="42"/>
      <c r="D146" s="41"/>
      <c r="E146" s="44" t="str">
        <f>IFERROR(__xludf.DUMMYFUNCTION("REGEXEXTRACT(C146, """"""([^""""]+)"""""")"),"#N/A")</f>
        <v>#N/A</v>
      </c>
      <c r="F146" s="44"/>
    </row>
    <row r="147">
      <c r="A147" s="41"/>
      <c r="B147" s="41"/>
      <c r="C147" s="42"/>
      <c r="D147" s="41"/>
      <c r="E147" s="44" t="str">
        <f>IFERROR(__xludf.DUMMYFUNCTION("REGEXEXTRACT(C147, """"""([^""""]+)"""""")"),"#N/A")</f>
        <v>#N/A</v>
      </c>
      <c r="F147" s="44"/>
    </row>
    <row r="148">
      <c r="A148" s="41"/>
      <c r="B148" s="41"/>
      <c r="C148" s="42"/>
      <c r="D148" s="41"/>
      <c r="E148" s="44" t="str">
        <f>IFERROR(__xludf.DUMMYFUNCTION("REGEXEXTRACT(C148, """"""([^""""]+)"""""")"),"#N/A")</f>
        <v>#N/A</v>
      </c>
      <c r="F148" s="44"/>
    </row>
    <row r="149">
      <c r="A149" s="41"/>
      <c r="B149" s="41"/>
      <c r="C149" s="42"/>
      <c r="D149" s="41"/>
      <c r="E149" s="44" t="str">
        <f>IFERROR(__xludf.DUMMYFUNCTION("REGEXEXTRACT(C149, """"""([^""""]+)"""""")"),"#N/A")</f>
        <v>#N/A</v>
      </c>
      <c r="F149" s="44"/>
    </row>
    <row r="150">
      <c r="A150" s="41"/>
      <c r="B150" s="41"/>
      <c r="C150" s="42"/>
      <c r="D150" s="41"/>
      <c r="E150" s="44" t="str">
        <f>IFERROR(__xludf.DUMMYFUNCTION("REGEXEXTRACT(C150, """"""([^""""]+)"""""")"),"#N/A")</f>
        <v>#N/A</v>
      </c>
      <c r="F150" s="44"/>
    </row>
    <row r="151">
      <c r="A151" s="41"/>
      <c r="B151" s="41"/>
      <c r="C151" s="42"/>
      <c r="D151" s="41"/>
      <c r="E151" s="44" t="str">
        <f>IFERROR(__xludf.DUMMYFUNCTION("REGEXEXTRACT(C151, """"""([^""""]+)"""""")"),"#N/A")</f>
        <v>#N/A</v>
      </c>
      <c r="F151" s="44"/>
    </row>
    <row r="152">
      <c r="A152" s="41"/>
      <c r="B152" s="41"/>
      <c r="C152" s="42"/>
      <c r="D152" s="41"/>
      <c r="E152" s="44" t="str">
        <f>IFERROR(__xludf.DUMMYFUNCTION("REGEXEXTRACT(C152, """"""([^""""]+)"""""")"),"#N/A")</f>
        <v>#N/A</v>
      </c>
      <c r="F152" s="44"/>
    </row>
    <row r="153">
      <c r="A153" s="41"/>
      <c r="B153" s="41"/>
      <c r="C153" s="42"/>
      <c r="D153" s="41"/>
      <c r="E153" s="44" t="str">
        <f>IFERROR(__xludf.DUMMYFUNCTION("REGEXEXTRACT(C153, """"""([^""""]+)"""""")"),"#N/A")</f>
        <v>#N/A</v>
      </c>
      <c r="F153" s="44"/>
    </row>
    <row r="154">
      <c r="A154" s="41"/>
      <c r="B154" s="41"/>
      <c r="C154" s="42"/>
      <c r="D154" s="41"/>
      <c r="E154" s="44" t="str">
        <f>IFERROR(__xludf.DUMMYFUNCTION("REGEXEXTRACT(C154, """"""([^""""]+)"""""")"),"#N/A")</f>
        <v>#N/A</v>
      </c>
      <c r="F154" s="44"/>
    </row>
    <row r="155">
      <c r="A155" s="41"/>
      <c r="B155" s="41"/>
      <c r="C155" s="42"/>
      <c r="D155" s="41"/>
      <c r="E155" s="44" t="str">
        <f>IFERROR(__xludf.DUMMYFUNCTION("REGEXEXTRACT(C155, """"""([^""""]+)"""""")"),"#N/A")</f>
        <v>#N/A</v>
      </c>
      <c r="F155" s="44"/>
    </row>
    <row r="156">
      <c r="A156" s="41"/>
      <c r="B156" s="41"/>
      <c r="C156" s="42"/>
      <c r="D156" s="41"/>
      <c r="E156" s="44" t="str">
        <f>IFERROR(__xludf.DUMMYFUNCTION("REGEXEXTRACT(C156, """"""([^""""]+)"""""")"),"#N/A")</f>
        <v>#N/A</v>
      </c>
      <c r="F156" s="44"/>
    </row>
    <row r="157">
      <c r="A157" s="41"/>
      <c r="B157" s="41"/>
      <c r="C157" s="42"/>
      <c r="D157" s="41"/>
      <c r="E157" s="44" t="str">
        <f>IFERROR(__xludf.DUMMYFUNCTION("REGEXEXTRACT(C157, """"""([^""""]+)"""""")"),"#N/A")</f>
        <v>#N/A</v>
      </c>
      <c r="F157" s="44"/>
    </row>
    <row r="158">
      <c r="A158" s="41"/>
      <c r="B158" s="41"/>
      <c r="C158" s="42"/>
      <c r="D158" s="41"/>
      <c r="E158" s="44" t="str">
        <f>IFERROR(__xludf.DUMMYFUNCTION("REGEXEXTRACT(C158, """"""([^""""]+)"""""")"),"#N/A")</f>
        <v>#N/A</v>
      </c>
      <c r="F158" s="44"/>
    </row>
    <row r="159">
      <c r="A159" s="41"/>
      <c r="B159" s="41"/>
      <c r="C159" s="42"/>
      <c r="D159" s="41"/>
      <c r="E159" s="44" t="str">
        <f>IFERROR(__xludf.DUMMYFUNCTION("REGEXEXTRACT(C159, """"""([^""""]+)"""""")"),"#N/A")</f>
        <v>#N/A</v>
      </c>
      <c r="F159" s="44"/>
    </row>
    <row r="160">
      <c r="A160" s="41"/>
      <c r="B160" s="41"/>
      <c r="C160" s="42"/>
      <c r="D160" s="41"/>
      <c r="E160" s="44" t="str">
        <f>IFERROR(__xludf.DUMMYFUNCTION("REGEXEXTRACT(C160, """"""([^""""]+)"""""")"),"#N/A")</f>
        <v>#N/A</v>
      </c>
      <c r="F160" s="44"/>
    </row>
    <row r="161">
      <c r="A161" s="41"/>
      <c r="B161" s="41"/>
      <c r="C161" s="42"/>
      <c r="D161" s="41"/>
      <c r="E161" s="44" t="str">
        <f>IFERROR(__xludf.DUMMYFUNCTION("REGEXEXTRACT(C161, """"""([^""""]+)"""""")"),"#N/A")</f>
        <v>#N/A</v>
      </c>
      <c r="F161" s="44"/>
    </row>
    <row r="162">
      <c r="A162" s="41"/>
      <c r="B162" s="41"/>
      <c r="C162" s="42"/>
      <c r="D162" s="41"/>
      <c r="E162" s="44" t="str">
        <f>IFERROR(__xludf.DUMMYFUNCTION("REGEXEXTRACT(C162, """"""([^""""]+)"""""")"),"#N/A")</f>
        <v>#N/A</v>
      </c>
      <c r="F162" s="44"/>
    </row>
    <row r="163">
      <c r="A163" s="41"/>
      <c r="B163" s="41"/>
      <c r="C163" s="42"/>
      <c r="D163" s="41"/>
      <c r="E163" s="44" t="str">
        <f>IFERROR(__xludf.DUMMYFUNCTION("REGEXEXTRACT(C163, """"""([^""""]+)"""""")"),"#N/A")</f>
        <v>#N/A</v>
      </c>
      <c r="F163" s="44"/>
    </row>
    <row r="164">
      <c r="A164" s="41"/>
      <c r="B164" s="41"/>
      <c r="C164" s="42"/>
      <c r="D164" s="41"/>
      <c r="E164" s="44" t="str">
        <f>IFERROR(__xludf.DUMMYFUNCTION("REGEXEXTRACT(C164, """"""([^""""]+)"""""")"),"#N/A")</f>
        <v>#N/A</v>
      </c>
      <c r="F164" s="44"/>
    </row>
    <row r="165">
      <c r="A165" s="41"/>
      <c r="B165" s="41"/>
      <c r="C165" s="42"/>
      <c r="D165" s="41"/>
      <c r="E165" s="44" t="str">
        <f>IFERROR(__xludf.DUMMYFUNCTION("REGEXEXTRACT(C165, """"""([^""""]+)"""""")"),"#N/A")</f>
        <v>#N/A</v>
      </c>
      <c r="F165" s="44"/>
    </row>
    <row r="166">
      <c r="A166" s="41"/>
      <c r="B166" s="41"/>
      <c r="C166" s="42"/>
      <c r="D166" s="41"/>
      <c r="E166" s="44" t="str">
        <f>IFERROR(__xludf.DUMMYFUNCTION("REGEXEXTRACT(C166, """"""([^""""]+)"""""")"),"#N/A")</f>
        <v>#N/A</v>
      </c>
      <c r="F166" s="44"/>
    </row>
    <row r="167">
      <c r="A167" s="41"/>
      <c r="B167" s="41"/>
      <c r="C167" s="42"/>
      <c r="D167" s="41"/>
      <c r="E167" s="44" t="str">
        <f>IFERROR(__xludf.DUMMYFUNCTION("REGEXEXTRACT(C167, """"""([^""""]+)"""""")"),"#N/A")</f>
        <v>#N/A</v>
      </c>
      <c r="F167" s="44"/>
    </row>
    <row r="168">
      <c r="A168" s="41"/>
      <c r="B168" s="41"/>
      <c r="C168" s="42"/>
      <c r="D168" s="41"/>
      <c r="E168" s="44" t="str">
        <f>IFERROR(__xludf.DUMMYFUNCTION("REGEXEXTRACT(C168, """"""([^""""]+)"""""")"),"#N/A")</f>
        <v>#N/A</v>
      </c>
      <c r="F168" s="44"/>
    </row>
    <row r="169">
      <c r="A169" s="41"/>
      <c r="B169" s="41"/>
      <c r="C169" s="42"/>
      <c r="D169" s="41"/>
      <c r="E169" s="44" t="str">
        <f>IFERROR(__xludf.DUMMYFUNCTION("REGEXEXTRACT(C169, """"""([^""""]+)"""""")"),"#N/A")</f>
        <v>#N/A</v>
      </c>
      <c r="F169" s="44"/>
    </row>
    <row r="170">
      <c r="A170" s="41"/>
      <c r="B170" s="41"/>
      <c r="C170" s="42"/>
      <c r="D170" s="41"/>
      <c r="E170" s="44" t="str">
        <f>IFERROR(__xludf.DUMMYFUNCTION("REGEXEXTRACT(C170, """"""([^""""]+)"""""")"),"#N/A")</f>
        <v>#N/A</v>
      </c>
      <c r="F170" s="44"/>
    </row>
    <row r="171">
      <c r="A171" s="41"/>
      <c r="B171" s="41"/>
      <c r="C171" s="42"/>
      <c r="D171" s="41"/>
      <c r="E171" s="44" t="str">
        <f>IFERROR(__xludf.DUMMYFUNCTION("REGEXEXTRACT(C171, """"""([^""""]+)"""""")"),"#N/A")</f>
        <v>#N/A</v>
      </c>
      <c r="F171" s="44"/>
    </row>
    <row r="172">
      <c r="A172" s="41"/>
      <c r="B172" s="41"/>
      <c r="C172" s="42"/>
      <c r="D172" s="41"/>
      <c r="E172" s="44" t="str">
        <f>IFERROR(__xludf.DUMMYFUNCTION("REGEXEXTRACT(C172, """"""([^""""]+)"""""")"),"#N/A")</f>
        <v>#N/A</v>
      </c>
      <c r="F172" s="44"/>
    </row>
    <row r="173">
      <c r="A173" s="41"/>
      <c r="B173" s="41"/>
      <c r="C173" s="42"/>
      <c r="D173" s="41"/>
      <c r="E173" s="44" t="str">
        <f>IFERROR(__xludf.DUMMYFUNCTION("REGEXEXTRACT(C173, """"""([^""""]+)"""""")"),"#N/A")</f>
        <v>#N/A</v>
      </c>
      <c r="F173" s="44"/>
    </row>
    <row r="174">
      <c r="A174" s="41"/>
      <c r="B174" s="41"/>
      <c r="C174" s="42"/>
      <c r="D174" s="41"/>
      <c r="E174" s="44" t="str">
        <f>IFERROR(__xludf.DUMMYFUNCTION("REGEXEXTRACT(C174, """"""([^""""]+)"""""")"),"#N/A")</f>
        <v>#N/A</v>
      </c>
      <c r="F174" s="44"/>
    </row>
    <row r="175">
      <c r="A175" s="41"/>
      <c r="B175" s="41"/>
      <c r="C175" s="42"/>
      <c r="D175" s="41"/>
      <c r="E175" s="44" t="str">
        <f>IFERROR(__xludf.DUMMYFUNCTION("REGEXEXTRACT(C175, """"""([^""""]+)"""""")"),"#N/A")</f>
        <v>#N/A</v>
      </c>
      <c r="F175" s="44"/>
    </row>
    <row r="176">
      <c r="A176" s="41"/>
      <c r="B176" s="41"/>
      <c r="C176" s="42"/>
      <c r="D176" s="41"/>
      <c r="E176" s="44" t="str">
        <f>IFERROR(__xludf.DUMMYFUNCTION("REGEXEXTRACT(C176, """"""([^""""]+)"""""")"),"#N/A")</f>
        <v>#N/A</v>
      </c>
      <c r="F176" s="44"/>
    </row>
    <row r="177">
      <c r="A177" s="41"/>
      <c r="B177" s="41"/>
      <c r="C177" s="42"/>
      <c r="D177" s="41"/>
      <c r="E177" s="44" t="str">
        <f>IFERROR(__xludf.DUMMYFUNCTION("REGEXEXTRACT(C177, """"""([^""""]+)"""""")"),"#N/A")</f>
        <v>#N/A</v>
      </c>
      <c r="F177" s="44"/>
    </row>
    <row r="178">
      <c r="A178" s="41"/>
      <c r="B178" s="41"/>
      <c r="C178" s="42"/>
      <c r="D178" s="41"/>
      <c r="E178" s="44" t="str">
        <f>IFERROR(__xludf.DUMMYFUNCTION("REGEXEXTRACT(C178, """"""([^""""]+)"""""")"),"#N/A")</f>
        <v>#N/A</v>
      </c>
      <c r="F178" s="44"/>
    </row>
    <row r="179">
      <c r="A179" s="41"/>
      <c r="B179" s="41"/>
      <c r="C179" s="42"/>
      <c r="D179" s="41"/>
      <c r="E179" s="44" t="str">
        <f>IFERROR(__xludf.DUMMYFUNCTION("REGEXEXTRACT(C179, """"""([^""""]+)"""""")"),"#N/A")</f>
        <v>#N/A</v>
      </c>
      <c r="F179" s="44"/>
    </row>
    <row r="180">
      <c r="A180" s="41"/>
      <c r="B180" s="41"/>
      <c r="C180" s="42"/>
      <c r="D180" s="41"/>
      <c r="E180" s="44" t="str">
        <f>IFERROR(__xludf.DUMMYFUNCTION("REGEXEXTRACT(C180, """"""([^""""]+)"""""")"),"#N/A")</f>
        <v>#N/A</v>
      </c>
      <c r="F180" s="44"/>
    </row>
    <row r="181">
      <c r="A181" s="41"/>
      <c r="B181" s="41"/>
      <c r="C181" s="42"/>
      <c r="D181" s="41"/>
      <c r="E181" s="44" t="str">
        <f>IFERROR(__xludf.DUMMYFUNCTION("REGEXEXTRACT(C181, """"""([^""""]+)"""""")"),"#N/A")</f>
        <v>#N/A</v>
      </c>
      <c r="F181" s="44"/>
    </row>
    <row r="182">
      <c r="A182" s="41"/>
      <c r="B182" s="41"/>
      <c r="C182" s="42"/>
      <c r="D182" s="41"/>
      <c r="E182" s="44" t="str">
        <f>IFERROR(__xludf.DUMMYFUNCTION("REGEXEXTRACT(C182, """"""([^""""]+)"""""")"),"#N/A")</f>
        <v>#N/A</v>
      </c>
      <c r="F182" s="44"/>
    </row>
    <row r="183">
      <c r="A183" s="41"/>
      <c r="B183" s="41"/>
      <c r="C183" s="42"/>
      <c r="D183" s="41"/>
      <c r="E183" s="44" t="str">
        <f>IFERROR(__xludf.DUMMYFUNCTION("REGEXEXTRACT(C183, """"""([^""""]+)"""""")"),"#N/A")</f>
        <v>#N/A</v>
      </c>
      <c r="F183" s="44"/>
    </row>
    <row r="184">
      <c r="A184" s="41"/>
      <c r="B184" s="41"/>
      <c r="C184" s="42"/>
      <c r="D184" s="41"/>
      <c r="E184" s="44" t="str">
        <f>IFERROR(__xludf.DUMMYFUNCTION("REGEXEXTRACT(C184, """"""([^""""]+)"""""")"),"#N/A")</f>
        <v>#N/A</v>
      </c>
      <c r="F184" s="44"/>
    </row>
    <row r="185">
      <c r="A185" s="41"/>
      <c r="B185" s="41"/>
      <c r="C185" s="42"/>
      <c r="D185" s="41"/>
      <c r="E185" s="44" t="str">
        <f>IFERROR(__xludf.DUMMYFUNCTION("REGEXEXTRACT(C185, """"""([^""""]+)"""""")"),"#N/A")</f>
        <v>#N/A</v>
      </c>
      <c r="F185" s="44"/>
    </row>
    <row r="186">
      <c r="A186" s="41"/>
      <c r="B186" s="41"/>
      <c r="C186" s="42"/>
      <c r="D186" s="41"/>
      <c r="E186" s="44" t="str">
        <f>IFERROR(__xludf.DUMMYFUNCTION("REGEXEXTRACT(C186, """"""([^""""]+)"""""")"),"#N/A")</f>
        <v>#N/A</v>
      </c>
      <c r="F186" s="44"/>
    </row>
    <row r="187">
      <c r="A187" s="41"/>
      <c r="B187" s="41"/>
      <c r="C187" s="42"/>
      <c r="D187" s="41"/>
      <c r="E187" s="44" t="str">
        <f>IFERROR(__xludf.DUMMYFUNCTION("REGEXEXTRACT(C187, """"""([^""""]+)"""""")"),"#N/A")</f>
        <v>#N/A</v>
      </c>
      <c r="F187" s="44"/>
    </row>
    <row r="188">
      <c r="A188" s="41"/>
      <c r="B188" s="41"/>
      <c r="C188" s="42"/>
      <c r="D188" s="41"/>
      <c r="E188" s="44" t="str">
        <f>IFERROR(__xludf.DUMMYFUNCTION("REGEXEXTRACT(C188, """"""([^""""]+)"""""")"),"#N/A")</f>
        <v>#N/A</v>
      </c>
      <c r="F188" s="44"/>
    </row>
    <row r="189">
      <c r="A189" s="41"/>
      <c r="B189" s="41"/>
      <c r="C189" s="42"/>
      <c r="D189" s="41"/>
      <c r="E189" s="44" t="str">
        <f>IFERROR(__xludf.DUMMYFUNCTION("REGEXEXTRACT(C189, """"""([^""""]+)"""""")"),"#N/A")</f>
        <v>#N/A</v>
      </c>
      <c r="F189" s="44"/>
    </row>
    <row r="190">
      <c r="A190" s="41"/>
      <c r="B190" s="41"/>
      <c r="C190" s="42"/>
      <c r="D190" s="41"/>
      <c r="E190" s="44" t="str">
        <f>IFERROR(__xludf.DUMMYFUNCTION("REGEXEXTRACT(C190, """"""([^""""]+)"""""")"),"#N/A")</f>
        <v>#N/A</v>
      </c>
      <c r="F190" s="44"/>
    </row>
    <row r="191">
      <c r="A191" s="41"/>
      <c r="B191" s="41"/>
      <c r="C191" s="42"/>
      <c r="D191" s="41"/>
      <c r="E191" s="44" t="str">
        <f>IFERROR(__xludf.DUMMYFUNCTION("REGEXEXTRACT(C191, """"""([^""""]+)"""""")"),"#N/A")</f>
        <v>#N/A</v>
      </c>
      <c r="F191" s="44"/>
    </row>
    <row r="192">
      <c r="A192" s="41"/>
      <c r="B192" s="41"/>
      <c r="C192" s="42"/>
      <c r="D192" s="41"/>
      <c r="E192" s="44" t="str">
        <f>IFERROR(__xludf.DUMMYFUNCTION("REGEXEXTRACT(C192, """"""([^""""]+)"""""")"),"#N/A")</f>
        <v>#N/A</v>
      </c>
      <c r="F192" s="44"/>
    </row>
    <row r="193">
      <c r="A193" s="41"/>
      <c r="B193" s="41"/>
      <c r="C193" s="42"/>
      <c r="D193" s="41"/>
      <c r="E193" s="44" t="str">
        <f>IFERROR(__xludf.DUMMYFUNCTION("REGEXEXTRACT(C193, """"""([^""""]+)"""""")"),"#N/A")</f>
        <v>#N/A</v>
      </c>
      <c r="F193" s="44"/>
    </row>
    <row r="194">
      <c r="A194" s="41"/>
      <c r="B194" s="41"/>
      <c r="C194" s="42"/>
      <c r="D194" s="41"/>
      <c r="E194" s="44" t="str">
        <f>IFERROR(__xludf.DUMMYFUNCTION("REGEXEXTRACT(C194, """"""([^""""]+)"""""")"),"#N/A")</f>
        <v>#N/A</v>
      </c>
      <c r="F194" s="44"/>
    </row>
    <row r="195">
      <c r="A195" s="41"/>
      <c r="B195" s="41"/>
      <c r="C195" s="42"/>
      <c r="D195" s="41"/>
      <c r="E195" s="44" t="str">
        <f>IFERROR(__xludf.DUMMYFUNCTION("REGEXEXTRACT(C195, """"""([^""""]+)"""""")"),"#N/A")</f>
        <v>#N/A</v>
      </c>
      <c r="F195" s="44"/>
    </row>
    <row r="196">
      <c r="A196" s="41"/>
      <c r="B196" s="41"/>
      <c r="C196" s="42"/>
      <c r="D196" s="41"/>
      <c r="E196" s="44" t="str">
        <f>IFERROR(__xludf.DUMMYFUNCTION("REGEXEXTRACT(C196, """"""([^""""]+)"""""")"),"#N/A")</f>
        <v>#N/A</v>
      </c>
      <c r="F196" s="44"/>
    </row>
    <row r="197">
      <c r="A197" s="41"/>
      <c r="B197" s="41"/>
      <c r="C197" s="42"/>
      <c r="D197" s="41"/>
      <c r="E197" s="44" t="str">
        <f>IFERROR(__xludf.DUMMYFUNCTION("REGEXEXTRACT(C197, """"""([^""""]+)"""""")"),"#N/A")</f>
        <v>#N/A</v>
      </c>
      <c r="F197" s="44"/>
    </row>
    <row r="198">
      <c r="A198" s="41"/>
      <c r="B198" s="41"/>
      <c r="C198" s="42"/>
      <c r="D198" s="41"/>
      <c r="E198" s="44" t="str">
        <f>IFERROR(__xludf.DUMMYFUNCTION("REGEXEXTRACT(C198, """"""([^""""]+)"""""")"),"#N/A")</f>
        <v>#N/A</v>
      </c>
      <c r="F198" s="44"/>
    </row>
    <row r="199">
      <c r="A199" s="41"/>
      <c r="B199" s="41"/>
      <c r="C199" s="42"/>
      <c r="D199" s="41"/>
      <c r="E199" s="44" t="str">
        <f>IFERROR(__xludf.DUMMYFUNCTION("REGEXEXTRACT(C199, """"""([^""""]+)"""""")"),"#N/A")</f>
        <v>#N/A</v>
      </c>
      <c r="F199" s="44"/>
    </row>
    <row r="200">
      <c r="A200" s="41"/>
      <c r="B200" s="41"/>
      <c r="C200" s="42"/>
      <c r="D200" s="41"/>
      <c r="E200" s="44" t="str">
        <f>IFERROR(__xludf.DUMMYFUNCTION("REGEXEXTRACT(C200, """"""([^""""]+)"""""")"),"#N/A")</f>
        <v>#N/A</v>
      </c>
      <c r="F200" s="44"/>
    </row>
    <row r="201">
      <c r="A201" s="41"/>
      <c r="B201" s="41"/>
      <c r="C201" s="42"/>
      <c r="D201" s="41"/>
      <c r="E201" s="44" t="str">
        <f>IFERROR(__xludf.DUMMYFUNCTION("REGEXEXTRACT(C201, """"""([^""""]+)"""""")"),"#N/A")</f>
        <v>#N/A</v>
      </c>
      <c r="F201" s="44"/>
    </row>
    <row r="202">
      <c r="A202" s="41"/>
      <c r="B202" s="41"/>
      <c r="C202" s="42"/>
      <c r="D202" s="41"/>
      <c r="E202" s="44" t="str">
        <f>IFERROR(__xludf.DUMMYFUNCTION("REGEXEXTRACT(C202, """"""([^""""]+)"""""")"),"#N/A")</f>
        <v>#N/A</v>
      </c>
      <c r="F202" s="44"/>
    </row>
    <row r="203">
      <c r="A203" s="41"/>
      <c r="B203" s="41"/>
      <c r="C203" s="42"/>
      <c r="D203" s="41"/>
      <c r="E203" s="44" t="str">
        <f>IFERROR(__xludf.DUMMYFUNCTION("REGEXEXTRACT(C203, """"""([^""""]+)"""""")"),"#N/A")</f>
        <v>#N/A</v>
      </c>
      <c r="F203" s="44"/>
    </row>
    <row r="204">
      <c r="A204" s="41"/>
      <c r="B204" s="41"/>
      <c r="C204" s="42"/>
      <c r="D204" s="41"/>
      <c r="E204" s="44" t="str">
        <f>IFERROR(__xludf.DUMMYFUNCTION("REGEXEXTRACT(C204, """"""([^""""]+)"""""")"),"#N/A")</f>
        <v>#N/A</v>
      </c>
      <c r="F204" s="44"/>
    </row>
    <row r="205">
      <c r="A205" s="41"/>
      <c r="B205" s="41"/>
      <c r="C205" s="42"/>
      <c r="D205" s="41"/>
      <c r="E205" s="44" t="str">
        <f>IFERROR(__xludf.DUMMYFUNCTION("REGEXEXTRACT(C205, """"""([^""""]+)"""""")"),"#N/A")</f>
        <v>#N/A</v>
      </c>
      <c r="F205" s="44"/>
    </row>
    <row r="206">
      <c r="A206" s="41"/>
      <c r="B206" s="41"/>
      <c r="C206" s="42"/>
      <c r="D206" s="41"/>
      <c r="E206" s="44" t="str">
        <f>IFERROR(__xludf.DUMMYFUNCTION("REGEXEXTRACT(C206, """"""([^""""]+)"""""")"),"#N/A")</f>
        <v>#N/A</v>
      </c>
      <c r="F206" s="44"/>
    </row>
    <row r="207">
      <c r="A207" s="41"/>
      <c r="B207" s="41"/>
      <c r="C207" s="42"/>
      <c r="D207" s="41"/>
      <c r="E207" s="44" t="str">
        <f>IFERROR(__xludf.DUMMYFUNCTION("REGEXEXTRACT(C207, """"""([^""""]+)"""""")"),"#N/A")</f>
        <v>#N/A</v>
      </c>
      <c r="F207" s="44"/>
    </row>
    <row r="208">
      <c r="A208" s="41"/>
      <c r="B208" s="41"/>
      <c r="C208" s="42"/>
      <c r="D208" s="41"/>
      <c r="E208" s="44" t="str">
        <f>IFERROR(__xludf.DUMMYFUNCTION("REGEXEXTRACT(C208, """"""([^""""]+)"""""")"),"#N/A")</f>
        <v>#N/A</v>
      </c>
      <c r="F208" s="44"/>
    </row>
    <row r="209">
      <c r="A209" s="41"/>
      <c r="B209" s="41"/>
      <c r="C209" s="42"/>
      <c r="D209" s="41"/>
      <c r="E209" s="44" t="str">
        <f>IFERROR(__xludf.DUMMYFUNCTION("REGEXEXTRACT(C209, """"""([^""""]+)"""""")"),"#N/A")</f>
        <v>#N/A</v>
      </c>
      <c r="F209" s="44"/>
    </row>
    <row r="210">
      <c r="A210" s="41"/>
      <c r="B210" s="41"/>
      <c r="C210" s="42"/>
      <c r="D210" s="41"/>
      <c r="E210" s="44" t="str">
        <f>IFERROR(__xludf.DUMMYFUNCTION("REGEXEXTRACT(C210, """"""([^""""]+)"""""")"),"#N/A")</f>
        <v>#N/A</v>
      </c>
      <c r="F210" s="44"/>
    </row>
    <row r="211">
      <c r="A211" s="41"/>
      <c r="B211" s="41"/>
      <c r="C211" s="42"/>
      <c r="D211" s="41"/>
      <c r="E211" s="44" t="str">
        <f>IFERROR(__xludf.DUMMYFUNCTION("REGEXEXTRACT(C211, """"""([^""""]+)"""""")"),"#N/A")</f>
        <v>#N/A</v>
      </c>
      <c r="F211" s="44"/>
    </row>
    <row r="212">
      <c r="A212" s="41"/>
      <c r="B212" s="41"/>
      <c r="C212" s="42"/>
      <c r="D212" s="41"/>
      <c r="E212" s="44" t="str">
        <f>IFERROR(__xludf.DUMMYFUNCTION("REGEXEXTRACT(C212, """"""([^""""]+)"""""")"),"#N/A")</f>
        <v>#N/A</v>
      </c>
      <c r="F212" s="44"/>
    </row>
    <row r="213">
      <c r="A213" s="41"/>
      <c r="B213" s="41"/>
      <c r="C213" s="42"/>
      <c r="D213" s="41"/>
      <c r="E213" s="44" t="str">
        <f>IFERROR(__xludf.DUMMYFUNCTION("REGEXEXTRACT(C213, """"""([^""""]+)"""""")"),"#N/A")</f>
        <v>#N/A</v>
      </c>
      <c r="F213" s="44"/>
    </row>
    <row r="214">
      <c r="A214" s="41"/>
      <c r="B214" s="41"/>
      <c r="C214" s="42"/>
      <c r="D214" s="41"/>
      <c r="E214" s="44" t="str">
        <f>IFERROR(__xludf.DUMMYFUNCTION("REGEXEXTRACT(C214, """"""([^""""]+)"""""")"),"#N/A")</f>
        <v>#N/A</v>
      </c>
      <c r="F214" s="44"/>
    </row>
    <row r="215">
      <c r="A215" s="41"/>
      <c r="B215" s="41"/>
      <c r="C215" s="42"/>
      <c r="D215" s="41"/>
      <c r="E215" s="44" t="str">
        <f>IFERROR(__xludf.DUMMYFUNCTION("REGEXEXTRACT(C215, """"""([^""""]+)"""""")"),"#N/A")</f>
        <v>#N/A</v>
      </c>
      <c r="F215" s="44"/>
    </row>
    <row r="216">
      <c r="A216" s="41"/>
      <c r="B216" s="41"/>
      <c r="C216" s="42"/>
      <c r="D216" s="41"/>
      <c r="E216" s="44" t="str">
        <f>IFERROR(__xludf.DUMMYFUNCTION("REGEXEXTRACT(C216, """"""([^""""]+)"""""")"),"#N/A")</f>
        <v>#N/A</v>
      </c>
      <c r="F216" s="44"/>
    </row>
    <row r="217">
      <c r="A217" s="41"/>
      <c r="B217" s="41"/>
      <c r="C217" s="42"/>
      <c r="D217" s="41"/>
      <c r="E217" s="44" t="str">
        <f>IFERROR(__xludf.DUMMYFUNCTION("REGEXEXTRACT(C217, """"""([^""""]+)"""""")"),"#N/A")</f>
        <v>#N/A</v>
      </c>
      <c r="F217" s="44"/>
    </row>
    <row r="218">
      <c r="A218" s="41"/>
      <c r="B218" s="41"/>
      <c r="C218" s="42"/>
      <c r="D218" s="41"/>
      <c r="E218" s="44" t="str">
        <f>IFERROR(__xludf.DUMMYFUNCTION("REGEXEXTRACT(C218, """"""([^""""]+)"""""")"),"#N/A")</f>
        <v>#N/A</v>
      </c>
      <c r="F218" s="44"/>
    </row>
    <row r="219">
      <c r="A219" s="41"/>
      <c r="B219" s="41"/>
      <c r="C219" s="42"/>
      <c r="D219" s="41"/>
      <c r="E219" s="44" t="str">
        <f>IFERROR(__xludf.DUMMYFUNCTION("REGEXEXTRACT(C219, """"""([^""""]+)"""""")"),"#N/A")</f>
        <v>#N/A</v>
      </c>
      <c r="F219" s="44"/>
    </row>
    <row r="220">
      <c r="A220" s="41"/>
      <c r="B220" s="41"/>
      <c r="C220" s="42"/>
      <c r="D220" s="41"/>
      <c r="E220" s="44" t="str">
        <f>IFERROR(__xludf.DUMMYFUNCTION("REGEXEXTRACT(C220, """"""([^""""]+)"""""")"),"#N/A")</f>
        <v>#N/A</v>
      </c>
      <c r="F220" s="44"/>
    </row>
    <row r="221">
      <c r="A221" s="41"/>
      <c r="B221" s="41"/>
      <c r="C221" s="42"/>
      <c r="D221" s="41"/>
      <c r="E221" s="44" t="str">
        <f>IFERROR(__xludf.DUMMYFUNCTION("REGEXEXTRACT(C221, """"""([^""""]+)"""""")"),"#N/A")</f>
        <v>#N/A</v>
      </c>
      <c r="F221" s="44"/>
    </row>
    <row r="222">
      <c r="A222" s="41"/>
      <c r="B222" s="41"/>
      <c r="C222" s="42"/>
      <c r="D222" s="41"/>
      <c r="E222" s="44" t="str">
        <f>IFERROR(__xludf.DUMMYFUNCTION("REGEXEXTRACT(C222, """"""([^""""]+)"""""")"),"#N/A")</f>
        <v>#N/A</v>
      </c>
      <c r="F222" s="44"/>
    </row>
    <row r="223">
      <c r="A223" s="41"/>
      <c r="B223" s="41"/>
      <c r="C223" s="42"/>
      <c r="D223" s="41"/>
      <c r="E223" s="44" t="str">
        <f>IFERROR(__xludf.DUMMYFUNCTION("REGEXEXTRACT(C223, """"""([^""""]+)"""""")"),"#N/A")</f>
        <v>#N/A</v>
      </c>
      <c r="F223" s="44"/>
    </row>
    <row r="224">
      <c r="A224" s="41"/>
      <c r="B224" s="41"/>
      <c r="C224" s="42"/>
      <c r="D224" s="41"/>
      <c r="E224" s="44" t="str">
        <f>IFERROR(__xludf.DUMMYFUNCTION("REGEXEXTRACT(C224, """"""([^""""]+)"""""")"),"#N/A")</f>
        <v>#N/A</v>
      </c>
      <c r="F224" s="44"/>
    </row>
    <row r="225">
      <c r="A225" s="41"/>
      <c r="B225" s="41"/>
      <c r="C225" s="42"/>
      <c r="D225" s="41"/>
      <c r="E225" s="44" t="str">
        <f>IFERROR(__xludf.DUMMYFUNCTION("REGEXEXTRACT(C225, """"""([^""""]+)"""""")"),"#N/A")</f>
        <v>#N/A</v>
      </c>
      <c r="F225" s="44"/>
    </row>
    <row r="226">
      <c r="A226" s="41"/>
      <c r="B226" s="41"/>
      <c r="C226" s="42"/>
      <c r="D226" s="41"/>
      <c r="E226" s="44" t="str">
        <f>IFERROR(__xludf.DUMMYFUNCTION("REGEXEXTRACT(C226, """"""([^""""]+)"""""")"),"#N/A")</f>
        <v>#N/A</v>
      </c>
      <c r="F226" s="44"/>
    </row>
    <row r="227">
      <c r="A227" s="41"/>
      <c r="B227" s="41"/>
      <c r="C227" s="42"/>
      <c r="D227" s="41"/>
      <c r="E227" s="44" t="str">
        <f>IFERROR(__xludf.DUMMYFUNCTION("REGEXEXTRACT(C227, """"""([^""""]+)"""""")"),"#N/A")</f>
        <v>#N/A</v>
      </c>
      <c r="F227" s="44"/>
    </row>
    <row r="228">
      <c r="A228" s="41"/>
      <c r="B228" s="41"/>
      <c r="C228" s="42"/>
      <c r="D228" s="41"/>
      <c r="E228" s="44" t="str">
        <f>IFERROR(__xludf.DUMMYFUNCTION("REGEXEXTRACT(C228, """"""([^""""]+)"""""")"),"#N/A")</f>
        <v>#N/A</v>
      </c>
      <c r="F228" s="44"/>
    </row>
    <row r="229">
      <c r="A229" s="41"/>
      <c r="B229" s="41"/>
      <c r="C229" s="42"/>
      <c r="D229" s="41"/>
      <c r="E229" s="44" t="str">
        <f>IFERROR(__xludf.DUMMYFUNCTION("REGEXEXTRACT(C229, """"""([^""""]+)"""""")"),"#N/A")</f>
        <v>#N/A</v>
      </c>
      <c r="F229" s="44"/>
    </row>
    <row r="230">
      <c r="A230" s="41"/>
      <c r="B230" s="41"/>
      <c r="C230" s="42"/>
      <c r="D230" s="41"/>
      <c r="E230" s="44" t="str">
        <f>IFERROR(__xludf.DUMMYFUNCTION("REGEXEXTRACT(C230, """"""([^""""]+)"""""")"),"#N/A")</f>
        <v>#N/A</v>
      </c>
      <c r="F230" s="44"/>
    </row>
    <row r="231">
      <c r="A231" s="41"/>
      <c r="B231" s="41"/>
      <c r="C231" s="42"/>
      <c r="D231" s="41"/>
      <c r="E231" s="44" t="str">
        <f>IFERROR(__xludf.DUMMYFUNCTION("REGEXEXTRACT(C231, """"""([^""""]+)"""""")"),"#N/A")</f>
        <v>#N/A</v>
      </c>
      <c r="F231" s="44"/>
    </row>
    <row r="232">
      <c r="A232" s="41"/>
      <c r="B232" s="41"/>
      <c r="C232" s="42"/>
      <c r="D232" s="41"/>
      <c r="E232" s="44" t="str">
        <f>IFERROR(__xludf.DUMMYFUNCTION("REGEXEXTRACT(C232, """"""([^""""]+)"""""")"),"#N/A")</f>
        <v>#N/A</v>
      </c>
      <c r="F232" s="44"/>
    </row>
    <row r="233">
      <c r="A233" s="41"/>
      <c r="B233" s="41"/>
      <c r="C233" s="42"/>
      <c r="D233" s="41"/>
      <c r="E233" s="44" t="str">
        <f>IFERROR(__xludf.DUMMYFUNCTION("REGEXEXTRACT(C233, """"""([^""""]+)"""""")"),"#N/A")</f>
        <v>#N/A</v>
      </c>
      <c r="F233" s="44"/>
    </row>
    <row r="234">
      <c r="A234" s="41"/>
      <c r="B234" s="41"/>
      <c r="C234" s="42"/>
      <c r="D234" s="41"/>
      <c r="E234" s="44" t="str">
        <f>IFERROR(__xludf.DUMMYFUNCTION("REGEXEXTRACT(C234, """"""([^""""]+)"""""")"),"#N/A")</f>
        <v>#N/A</v>
      </c>
      <c r="F234" s="44"/>
    </row>
    <row r="235">
      <c r="A235" s="41"/>
      <c r="B235" s="41"/>
      <c r="C235" s="42"/>
      <c r="D235" s="41"/>
      <c r="E235" s="44" t="str">
        <f>IFERROR(__xludf.DUMMYFUNCTION("REGEXEXTRACT(C235, """"""([^""""]+)"""""")"),"#N/A")</f>
        <v>#N/A</v>
      </c>
      <c r="F235" s="44"/>
    </row>
    <row r="236">
      <c r="A236" s="41"/>
      <c r="B236" s="41"/>
      <c r="C236" s="42"/>
      <c r="D236" s="41"/>
      <c r="E236" s="44" t="str">
        <f>IFERROR(__xludf.DUMMYFUNCTION("REGEXEXTRACT(C236, """"""([^""""]+)"""""")"),"#N/A")</f>
        <v>#N/A</v>
      </c>
      <c r="F236" s="44"/>
    </row>
    <row r="237">
      <c r="A237" s="41"/>
      <c r="B237" s="41"/>
      <c r="C237" s="42"/>
      <c r="D237" s="41"/>
      <c r="E237" s="44" t="str">
        <f>IFERROR(__xludf.DUMMYFUNCTION("REGEXEXTRACT(C237, """"""([^""""]+)"""""")"),"#N/A")</f>
        <v>#N/A</v>
      </c>
      <c r="F237" s="44"/>
    </row>
    <row r="238">
      <c r="A238" s="41"/>
      <c r="B238" s="41"/>
      <c r="C238" s="42"/>
      <c r="D238" s="41"/>
      <c r="E238" s="44" t="str">
        <f>IFERROR(__xludf.DUMMYFUNCTION("REGEXEXTRACT(C238, """"""([^""""]+)"""""")"),"#N/A")</f>
        <v>#N/A</v>
      </c>
      <c r="F238" s="44"/>
    </row>
    <row r="239">
      <c r="A239" s="41"/>
      <c r="B239" s="41"/>
      <c r="C239" s="42"/>
      <c r="D239" s="41"/>
      <c r="E239" s="44" t="str">
        <f>IFERROR(__xludf.DUMMYFUNCTION("REGEXEXTRACT(C239, """"""([^""""]+)"""""")"),"#N/A")</f>
        <v>#N/A</v>
      </c>
      <c r="F239" s="44"/>
    </row>
    <row r="240">
      <c r="A240" s="41"/>
      <c r="B240" s="41"/>
      <c r="C240" s="42"/>
      <c r="D240" s="41"/>
      <c r="E240" s="44" t="str">
        <f>IFERROR(__xludf.DUMMYFUNCTION("REGEXEXTRACT(C240, """"""([^""""]+)"""""")"),"#N/A")</f>
        <v>#N/A</v>
      </c>
      <c r="F240" s="44"/>
    </row>
    <row r="241">
      <c r="A241" s="41"/>
      <c r="B241" s="41"/>
      <c r="C241" s="42"/>
      <c r="D241" s="41"/>
      <c r="E241" s="44" t="str">
        <f>IFERROR(__xludf.DUMMYFUNCTION("REGEXEXTRACT(C241, """"""([^""""]+)"""""")"),"#N/A")</f>
        <v>#N/A</v>
      </c>
      <c r="F241" s="44"/>
    </row>
    <row r="242">
      <c r="A242" s="41"/>
      <c r="B242" s="41"/>
      <c r="C242" s="42"/>
      <c r="D242" s="41"/>
      <c r="E242" s="44" t="str">
        <f>IFERROR(__xludf.DUMMYFUNCTION("REGEXEXTRACT(C242, """"""([^""""]+)"""""")"),"#N/A")</f>
        <v>#N/A</v>
      </c>
      <c r="F242" s="44"/>
    </row>
    <row r="243">
      <c r="A243" s="41"/>
      <c r="B243" s="41"/>
      <c r="C243" s="42"/>
      <c r="D243" s="41"/>
      <c r="E243" s="44" t="str">
        <f>IFERROR(__xludf.DUMMYFUNCTION("REGEXEXTRACT(C243, """"""([^""""]+)"""""")"),"#N/A")</f>
        <v>#N/A</v>
      </c>
      <c r="F243" s="44"/>
    </row>
    <row r="244">
      <c r="A244" s="41"/>
      <c r="B244" s="41"/>
      <c r="C244" s="42"/>
      <c r="D244" s="41"/>
      <c r="E244" s="44" t="str">
        <f>IFERROR(__xludf.DUMMYFUNCTION("REGEXEXTRACT(C244, """"""([^""""]+)"""""")"),"#N/A")</f>
        <v>#N/A</v>
      </c>
      <c r="F244" s="44"/>
    </row>
    <row r="245">
      <c r="A245" s="41"/>
      <c r="B245" s="41"/>
      <c r="C245" s="42"/>
      <c r="D245" s="41"/>
      <c r="E245" s="44" t="str">
        <f>IFERROR(__xludf.DUMMYFUNCTION("REGEXEXTRACT(C245, """"""([^""""]+)"""""")"),"#N/A")</f>
        <v>#N/A</v>
      </c>
      <c r="F245" s="44"/>
    </row>
    <row r="246">
      <c r="A246" s="41"/>
      <c r="B246" s="41"/>
      <c r="C246" s="42"/>
      <c r="D246" s="41"/>
      <c r="E246" s="44" t="str">
        <f>IFERROR(__xludf.DUMMYFUNCTION("REGEXEXTRACT(C246, """"""([^""""]+)"""""")"),"#N/A")</f>
        <v>#N/A</v>
      </c>
      <c r="F246" s="44"/>
    </row>
    <row r="247">
      <c r="A247" s="41"/>
      <c r="B247" s="41"/>
      <c r="C247" s="42"/>
      <c r="D247" s="41"/>
      <c r="E247" s="44" t="str">
        <f>IFERROR(__xludf.DUMMYFUNCTION("REGEXEXTRACT(C247, """"""([^""""]+)"""""")"),"#N/A")</f>
        <v>#N/A</v>
      </c>
      <c r="F247" s="44"/>
    </row>
    <row r="248">
      <c r="A248" s="41"/>
      <c r="B248" s="41"/>
      <c r="C248" s="42"/>
      <c r="D248" s="41"/>
      <c r="E248" s="44" t="str">
        <f>IFERROR(__xludf.DUMMYFUNCTION("REGEXEXTRACT(C248, """"""([^""""]+)"""""")"),"#N/A")</f>
        <v>#N/A</v>
      </c>
      <c r="F248" s="44"/>
    </row>
    <row r="249">
      <c r="A249" s="41"/>
      <c r="B249" s="41"/>
      <c r="C249" s="42"/>
      <c r="D249" s="41"/>
      <c r="E249" s="44" t="str">
        <f>IFERROR(__xludf.DUMMYFUNCTION("REGEXEXTRACT(C249, """"""([^""""]+)"""""")"),"#N/A")</f>
        <v>#N/A</v>
      </c>
      <c r="F249" s="44"/>
    </row>
    <row r="250">
      <c r="A250" s="41"/>
      <c r="B250" s="41"/>
      <c r="C250" s="42"/>
      <c r="D250" s="41"/>
      <c r="E250" s="44" t="str">
        <f>IFERROR(__xludf.DUMMYFUNCTION("REGEXEXTRACT(C250, """"""([^""""]+)"""""")"),"#N/A")</f>
        <v>#N/A</v>
      </c>
      <c r="F250" s="44"/>
    </row>
    <row r="251">
      <c r="A251" s="41"/>
      <c r="B251" s="41"/>
      <c r="C251" s="42"/>
      <c r="D251" s="41"/>
      <c r="E251" s="44" t="str">
        <f>IFERROR(__xludf.DUMMYFUNCTION("REGEXEXTRACT(C251, """"""([^""""]+)"""""")"),"#N/A")</f>
        <v>#N/A</v>
      </c>
      <c r="F251" s="44"/>
    </row>
    <row r="252">
      <c r="A252" s="41"/>
      <c r="B252" s="41"/>
      <c r="C252" s="42"/>
      <c r="D252" s="41"/>
      <c r="E252" s="44" t="str">
        <f>IFERROR(__xludf.DUMMYFUNCTION("REGEXEXTRACT(C252, """"""([^""""]+)"""""")"),"#N/A")</f>
        <v>#N/A</v>
      </c>
      <c r="F252" s="44"/>
    </row>
    <row r="253">
      <c r="A253" s="41"/>
      <c r="B253" s="41"/>
      <c r="C253" s="42"/>
      <c r="D253" s="41"/>
      <c r="E253" s="44" t="str">
        <f>IFERROR(__xludf.DUMMYFUNCTION("REGEXEXTRACT(C253, """"""([^""""]+)"""""")"),"#N/A")</f>
        <v>#N/A</v>
      </c>
      <c r="F253" s="44"/>
    </row>
    <row r="254">
      <c r="A254" s="41"/>
      <c r="B254" s="41"/>
      <c r="C254" s="42"/>
      <c r="D254" s="41"/>
      <c r="E254" s="44" t="str">
        <f>IFERROR(__xludf.DUMMYFUNCTION("REGEXEXTRACT(C254, """"""([^""""]+)"""""")"),"#N/A")</f>
        <v>#N/A</v>
      </c>
      <c r="F254" s="44"/>
    </row>
    <row r="255">
      <c r="A255" s="41"/>
      <c r="B255" s="41"/>
      <c r="C255" s="42"/>
      <c r="D255" s="41"/>
      <c r="E255" s="44" t="str">
        <f>IFERROR(__xludf.DUMMYFUNCTION("REGEXEXTRACT(C255, """"""([^""""]+)"""""")"),"#N/A")</f>
        <v>#N/A</v>
      </c>
      <c r="F255" s="44"/>
    </row>
    <row r="256">
      <c r="A256" s="41"/>
      <c r="B256" s="41"/>
      <c r="C256" s="42"/>
      <c r="D256" s="41"/>
      <c r="E256" s="44" t="str">
        <f>IFERROR(__xludf.DUMMYFUNCTION("REGEXEXTRACT(C256, """"""([^""""]+)"""""")"),"#N/A")</f>
        <v>#N/A</v>
      </c>
      <c r="F256" s="44"/>
    </row>
    <row r="257">
      <c r="A257" s="41"/>
      <c r="B257" s="41"/>
      <c r="C257" s="42"/>
      <c r="D257" s="41"/>
      <c r="E257" s="44" t="str">
        <f>IFERROR(__xludf.DUMMYFUNCTION("REGEXEXTRACT(C257, """"""([^""""]+)"""""")"),"#N/A")</f>
        <v>#N/A</v>
      </c>
      <c r="F257" s="44"/>
    </row>
    <row r="258">
      <c r="A258" s="41"/>
      <c r="B258" s="41"/>
      <c r="C258" s="42"/>
      <c r="D258" s="41"/>
      <c r="E258" s="44" t="str">
        <f>IFERROR(__xludf.DUMMYFUNCTION("REGEXEXTRACT(C258, """"""([^""""]+)"""""")"),"#N/A")</f>
        <v>#N/A</v>
      </c>
      <c r="F258" s="44"/>
    </row>
    <row r="259">
      <c r="A259" s="41"/>
      <c r="B259" s="41"/>
      <c r="C259" s="42"/>
      <c r="D259" s="41"/>
      <c r="E259" s="44" t="str">
        <f>IFERROR(__xludf.DUMMYFUNCTION("REGEXEXTRACT(C259, """"""([^""""]+)"""""")"),"#N/A")</f>
        <v>#N/A</v>
      </c>
      <c r="F259" s="44"/>
    </row>
    <row r="260">
      <c r="A260" s="41"/>
      <c r="B260" s="41"/>
      <c r="C260" s="42"/>
      <c r="D260" s="41"/>
      <c r="E260" s="44" t="str">
        <f>IFERROR(__xludf.DUMMYFUNCTION("REGEXEXTRACT(C260, """"""([^""""]+)"""""")"),"#N/A")</f>
        <v>#N/A</v>
      </c>
      <c r="F260" s="44"/>
    </row>
    <row r="261">
      <c r="A261" s="41"/>
      <c r="B261" s="41"/>
      <c r="C261" s="42"/>
      <c r="D261" s="41"/>
      <c r="E261" s="44" t="str">
        <f>IFERROR(__xludf.DUMMYFUNCTION("REGEXEXTRACT(C261, """"""([^""""]+)"""""")"),"#N/A")</f>
        <v>#N/A</v>
      </c>
      <c r="F261" s="44"/>
    </row>
    <row r="262">
      <c r="A262" s="41"/>
      <c r="B262" s="41"/>
      <c r="C262" s="42"/>
      <c r="D262" s="41"/>
      <c r="E262" s="44" t="str">
        <f>IFERROR(__xludf.DUMMYFUNCTION("REGEXEXTRACT(C262, """"""([^""""]+)"""""")"),"#N/A")</f>
        <v>#N/A</v>
      </c>
      <c r="F262" s="44"/>
    </row>
    <row r="263">
      <c r="A263" s="41"/>
      <c r="B263" s="41"/>
      <c r="C263" s="42"/>
      <c r="D263" s="41"/>
      <c r="E263" s="44" t="str">
        <f>IFERROR(__xludf.DUMMYFUNCTION("REGEXEXTRACT(C263, """"""([^""""]+)"""""")"),"#N/A")</f>
        <v>#N/A</v>
      </c>
      <c r="F263" s="44"/>
    </row>
    <row r="264">
      <c r="A264" s="41"/>
      <c r="B264" s="41"/>
      <c r="C264" s="42"/>
      <c r="D264" s="41"/>
      <c r="E264" s="44" t="str">
        <f>IFERROR(__xludf.DUMMYFUNCTION("REGEXEXTRACT(C264, """"""([^""""]+)"""""")"),"#N/A")</f>
        <v>#N/A</v>
      </c>
      <c r="F264" s="44"/>
    </row>
    <row r="265">
      <c r="A265" s="41"/>
      <c r="B265" s="41"/>
      <c r="C265" s="42"/>
      <c r="D265" s="41"/>
      <c r="E265" s="44" t="str">
        <f>IFERROR(__xludf.DUMMYFUNCTION("REGEXEXTRACT(C265, """"""([^""""]+)"""""")"),"#N/A")</f>
        <v>#N/A</v>
      </c>
      <c r="F265" s="44"/>
    </row>
    <row r="266">
      <c r="A266" s="41"/>
      <c r="B266" s="41"/>
      <c r="C266" s="42"/>
      <c r="D266" s="41"/>
      <c r="E266" s="44" t="str">
        <f>IFERROR(__xludf.DUMMYFUNCTION("REGEXEXTRACT(C266, """"""([^""""]+)"""""")"),"#N/A")</f>
        <v>#N/A</v>
      </c>
      <c r="F266" s="44"/>
    </row>
    <row r="267">
      <c r="A267" s="41"/>
      <c r="B267" s="41"/>
      <c r="C267" s="42"/>
      <c r="D267" s="41"/>
      <c r="E267" s="44" t="str">
        <f>IFERROR(__xludf.DUMMYFUNCTION("REGEXEXTRACT(C267, """"""([^""""]+)"""""")"),"#N/A")</f>
        <v>#N/A</v>
      </c>
      <c r="F267" s="44"/>
    </row>
    <row r="268">
      <c r="A268" s="41"/>
      <c r="B268" s="41"/>
      <c r="C268" s="42"/>
      <c r="D268" s="41"/>
      <c r="E268" s="44" t="str">
        <f>IFERROR(__xludf.DUMMYFUNCTION("REGEXEXTRACT(C268, """"""([^""""]+)"""""")"),"#N/A")</f>
        <v>#N/A</v>
      </c>
      <c r="F268" s="44"/>
    </row>
    <row r="269">
      <c r="A269" s="41"/>
      <c r="B269" s="41"/>
      <c r="C269" s="42"/>
      <c r="D269" s="41"/>
      <c r="E269" s="44" t="str">
        <f>IFERROR(__xludf.DUMMYFUNCTION("REGEXEXTRACT(C269, """"""([^""""]+)"""""")"),"#N/A")</f>
        <v>#N/A</v>
      </c>
      <c r="F269" s="44"/>
    </row>
    <row r="270">
      <c r="A270" s="41"/>
      <c r="B270" s="41"/>
      <c r="C270" s="42"/>
      <c r="D270" s="41"/>
      <c r="E270" s="44" t="str">
        <f>IFERROR(__xludf.DUMMYFUNCTION("REGEXEXTRACT(C270, """"""([^""""]+)"""""")"),"#N/A")</f>
        <v>#N/A</v>
      </c>
      <c r="F270" s="44"/>
    </row>
    <row r="271">
      <c r="A271" s="41"/>
      <c r="B271" s="41"/>
      <c r="C271" s="42"/>
      <c r="D271" s="41"/>
      <c r="E271" s="44" t="str">
        <f>IFERROR(__xludf.DUMMYFUNCTION("REGEXEXTRACT(C271, """"""([^""""]+)"""""")"),"#N/A")</f>
        <v>#N/A</v>
      </c>
      <c r="F271" s="44"/>
    </row>
    <row r="272">
      <c r="A272" s="41"/>
      <c r="B272" s="41"/>
      <c r="C272" s="42"/>
      <c r="D272" s="41"/>
      <c r="E272" s="44" t="str">
        <f>IFERROR(__xludf.DUMMYFUNCTION("REGEXEXTRACT(C272, """"""([^""""]+)"""""")"),"#N/A")</f>
        <v>#N/A</v>
      </c>
      <c r="F272" s="44"/>
    </row>
    <row r="273">
      <c r="A273" s="41"/>
      <c r="B273" s="41"/>
      <c r="C273" s="42"/>
      <c r="D273" s="41"/>
      <c r="E273" s="44" t="str">
        <f>IFERROR(__xludf.DUMMYFUNCTION("REGEXEXTRACT(C273, """"""([^""""]+)"""""")"),"#N/A")</f>
        <v>#N/A</v>
      </c>
      <c r="F273" s="44"/>
    </row>
    <row r="274">
      <c r="A274" s="41"/>
      <c r="B274" s="41"/>
      <c r="C274" s="42"/>
      <c r="D274" s="41"/>
      <c r="E274" s="44" t="str">
        <f>IFERROR(__xludf.DUMMYFUNCTION("REGEXEXTRACT(C274, """"""([^""""]+)"""""")"),"#N/A")</f>
        <v>#N/A</v>
      </c>
      <c r="F274" s="44"/>
    </row>
    <row r="275">
      <c r="A275" s="41"/>
      <c r="B275" s="41"/>
      <c r="C275" s="42"/>
      <c r="D275" s="41"/>
      <c r="E275" s="44" t="str">
        <f>IFERROR(__xludf.DUMMYFUNCTION("REGEXEXTRACT(C275, """"""([^""""]+)"""""")"),"#N/A")</f>
        <v>#N/A</v>
      </c>
      <c r="F275" s="44"/>
    </row>
    <row r="276">
      <c r="A276" s="41"/>
      <c r="B276" s="41"/>
      <c r="C276" s="42"/>
      <c r="D276" s="41"/>
      <c r="E276" s="44" t="str">
        <f>IFERROR(__xludf.DUMMYFUNCTION("REGEXEXTRACT(C276, """"""([^""""]+)"""""")"),"#N/A")</f>
        <v>#N/A</v>
      </c>
      <c r="F276" s="44"/>
    </row>
    <row r="277">
      <c r="A277" s="41"/>
      <c r="B277" s="41"/>
      <c r="C277" s="42"/>
      <c r="D277" s="41"/>
      <c r="E277" s="44" t="str">
        <f>IFERROR(__xludf.DUMMYFUNCTION("REGEXEXTRACT(C277, """"""([^""""]+)"""""")"),"#N/A")</f>
        <v>#N/A</v>
      </c>
      <c r="F277" s="44"/>
    </row>
    <row r="278">
      <c r="A278" s="41"/>
      <c r="B278" s="41"/>
      <c r="C278" s="42"/>
      <c r="D278" s="41"/>
      <c r="E278" s="44" t="str">
        <f>IFERROR(__xludf.DUMMYFUNCTION("REGEXEXTRACT(C278, """"""([^""""]+)"""""")"),"#N/A")</f>
        <v>#N/A</v>
      </c>
      <c r="F278" s="44"/>
    </row>
    <row r="279">
      <c r="A279" s="41"/>
      <c r="B279" s="41"/>
      <c r="C279" s="42"/>
      <c r="D279" s="41"/>
      <c r="E279" s="44" t="str">
        <f>IFERROR(__xludf.DUMMYFUNCTION("REGEXEXTRACT(C279, """"""([^""""]+)"""""")"),"#N/A")</f>
        <v>#N/A</v>
      </c>
      <c r="F279" s="44"/>
    </row>
    <row r="280">
      <c r="A280" s="41"/>
      <c r="B280" s="41"/>
      <c r="C280" s="42"/>
      <c r="D280" s="41"/>
      <c r="E280" s="44" t="str">
        <f>IFERROR(__xludf.DUMMYFUNCTION("REGEXEXTRACT(C280, """"""([^""""]+)"""""")"),"#N/A")</f>
        <v>#N/A</v>
      </c>
      <c r="F280" s="44"/>
    </row>
    <row r="281">
      <c r="A281" s="41"/>
      <c r="B281" s="41"/>
      <c r="C281" s="42"/>
      <c r="D281" s="41"/>
      <c r="E281" s="44" t="str">
        <f>IFERROR(__xludf.DUMMYFUNCTION("REGEXEXTRACT(C281, """"""([^""""]+)"""""")"),"#N/A")</f>
        <v>#N/A</v>
      </c>
      <c r="F281" s="44"/>
    </row>
    <row r="282">
      <c r="A282" s="41"/>
      <c r="B282" s="41"/>
      <c r="C282" s="42"/>
      <c r="D282" s="41"/>
      <c r="E282" s="44" t="str">
        <f>IFERROR(__xludf.DUMMYFUNCTION("REGEXEXTRACT(C282, """"""([^""""]+)"""""")"),"#N/A")</f>
        <v>#N/A</v>
      </c>
      <c r="F282" s="44"/>
    </row>
    <row r="283">
      <c r="A283" s="41"/>
      <c r="B283" s="41"/>
      <c r="C283" s="42"/>
      <c r="D283" s="41"/>
      <c r="E283" s="44" t="str">
        <f>IFERROR(__xludf.DUMMYFUNCTION("REGEXEXTRACT(C283, """"""([^""""]+)"""""")"),"#N/A")</f>
        <v>#N/A</v>
      </c>
      <c r="F283" s="44"/>
    </row>
    <row r="284">
      <c r="A284" s="41"/>
      <c r="B284" s="41"/>
      <c r="C284" s="42"/>
      <c r="D284" s="41"/>
      <c r="E284" s="44" t="str">
        <f>IFERROR(__xludf.DUMMYFUNCTION("REGEXEXTRACT(C284, """"""([^""""]+)"""""")"),"#N/A")</f>
        <v>#N/A</v>
      </c>
      <c r="F284" s="44"/>
    </row>
    <row r="285">
      <c r="A285" s="41"/>
      <c r="B285" s="41"/>
      <c r="C285" s="42"/>
      <c r="D285" s="41"/>
      <c r="E285" s="44" t="str">
        <f>IFERROR(__xludf.DUMMYFUNCTION("REGEXEXTRACT(C285, """"""([^""""]+)"""""")"),"#N/A")</f>
        <v>#N/A</v>
      </c>
      <c r="F285" s="44"/>
    </row>
    <row r="286">
      <c r="A286" s="41"/>
      <c r="B286" s="41"/>
      <c r="C286" s="42"/>
      <c r="D286" s="41"/>
      <c r="E286" s="44" t="str">
        <f>IFERROR(__xludf.DUMMYFUNCTION("REGEXEXTRACT(C286, """"""([^""""]+)"""""")"),"#N/A")</f>
        <v>#N/A</v>
      </c>
      <c r="F286" s="44"/>
    </row>
    <row r="287">
      <c r="A287" s="41"/>
      <c r="B287" s="41"/>
      <c r="C287" s="42"/>
      <c r="D287" s="41"/>
      <c r="E287" s="44" t="str">
        <f>IFERROR(__xludf.DUMMYFUNCTION("REGEXEXTRACT(C287, """"""([^""""]+)"""""")"),"#N/A")</f>
        <v>#N/A</v>
      </c>
      <c r="F287" s="44"/>
    </row>
    <row r="288">
      <c r="A288" s="41"/>
      <c r="B288" s="41"/>
      <c r="C288" s="42"/>
      <c r="D288" s="41"/>
      <c r="E288" s="44" t="str">
        <f>IFERROR(__xludf.DUMMYFUNCTION("REGEXEXTRACT(C288, """"""([^""""]+)"""""")"),"#N/A")</f>
        <v>#N/A</v>
      </c>
      <c r="F288" s="44"/>
    </row>
    <row r="289">
      <c r="A289" s="41"/>
      <c r="B289" s="41"/>
      <c r="C289" s="42"/>
      <c r="D289" s="41"/>
      <c r="E289" s="44" t="str">
        <f>IFERROR(__xludf.DUMMYFUNCTION("REGEXEXTRACT(C289, """"""([^""""]+)"""""")"),"#N/A")</f>
        <v>#N/A</v>
      </c>
      <c r="F289" s="44"/>
    </row>
    <row r="290">
      <c r="A290" s="41"/>
      <c r="B290" s="41"/>
      <c r="C290" s="42"/>
      <c r="D290" s="41"/>
      <c r="E290" s="44" t="str">
        <f>IFERROR(__xludf.DUMMYFUNCTION("REGEXEXTRACT(C290, """"""([^""""]+)"""""")"),"#N/A")</f>
        <v>#N/A</v>
      </c>
      <c r="F290" s="44"/>
    </row>
    <row r="291">
      <c r="A291" s="41"/>
      <c r="B291" s="41"/>
      <c r="C291" s="42"/>
      <c r="D291" s="41"/>
      <c r="E291" s="44" t="str">
        <f>IFERROR(__xludf.DUMMYFUNCTION("REGEXEXTRACT(C291, """"""([^""""]+)"""""")"),"#N/A")</f>
        <v>#N/A</v>
      </c>
      <c r="F291" s="44"/>
    </row>
    <row r="292">
      <c r="A292" s="41"/>
      <c r="B292" s="41"/>
      <c r="C292" s="42"/>
      <c r="D292" s="41"/>
      <c r="E292" s="44" t="str">
        <f>IFERROR(__xludf.DUMMYFUNCTION("REGEXEXTRACT(C292, """"""([^""""]+)"""""")"),"#N/A")</f>
        <v>#N/A</v>
      </c>
      <c r="F292" s="44"/>
    </row>
    <row r="293">
      <c r="A293" s="41"/>
      <c r="B293" s="41"/>
      <c r="C293" s="42"/>
      <c r="D293" s="41"/>
      <c r="E293" s="44" t="str">
        <f>IFERROR(__xludf.DUMMYFUNCTION("REGEXEXTRACT(C293, """"""([^""""]+)"""""")"),"#N/A")</f>
        <v>#N/A</v>
      </c>
      <c r="F293" s="44"/>
    </row>
    <row r="294">
      <c r="A294" s="41"/>
      <c r="B294" s="41"/>
      <c r="C294" s="42"/>
      <c r="D294" s="41"/>
      <c r="E294" s="44" t="str">
        <f>IFERROR(__xludf.DUMMYFUNCTION("REGEXEXTRACT(C294, """"""([^""""]+)"""""")"),"#N/A")</f>
        <v>#N/A</v>
      </c>
      <c r="F294" s="44"/>
    </row>
    <row r="295">
      <c r="A295" s="41"/>
      <c r="B295" s="41"/>
      <c r="C295" s="42"/>
      <c r="D295" s="41"/>
      <c r="E295" s="44" t="str">
        <f>IFERROR(__xludf.DUMMYFUNCTION("REGEXEXTRACT(C295, """"""([^""""]+)"""""")"),"#N/A")</f>
        <v>#N/A</v>
      </c>
      <c r="F295" s="44"/>
    </row>
    <row r="296">
      <c r="A296" s="41"/>
      <c r="B296" s="41"/>
      <c r="C296" s="42"/>
      <c r="D296" s="41"/>
      <c r="E296" s="44" t="str">
        <f>IFERROR(__xludf.DUMMYFUNCTION("REGEXEXTRACT(C296, """"""([^""""]+)"""""")"),"#N/A")</f>
        <v>#N/A</v>
      </c>
      <c r="F296" s="44"/>
    </row>
    <row r="297">
      <c r="A297" s="41"/>
      <c r="B297" s="41"/>
      <c r="C297" s="42"/>
      <c r="D297" s="41"/>
      <c r="E297" s="44" t="str">
        <f>IFERROR(__xludf.DUMMYFUNCTION("REGEXEXTRACT(C297, """"""([^""""]+)"""""")"),"#N/A")</f>
        <v>#N/A</v>
      </c>
      <c r="F297" s="44"/>
    </row>
    <row r="298">
      <c r="A298" s="41"/>
      <c r="B298" s="41"/>
      <c r="C298" s="42"/>
      <c r="D298" s="41"/>
      <c r="E298" s="44" t="str">
        <f>IFERROR(__xludf.DUMMYFUNCTION("REGEXEXTRACT(C298, """"""([^""""]+)"""""")"),"#N/A")</f>
        <v>#N/A</v>
      </c>
      <c r="F298" s="44"/>
    </row>
    <row r="299">
      <c r="A299" s="41"/>
      <c r="B299" s="41"/>
      <c r="C299" s="42"/>
      <c r="D299" s="41"/>
      <c r="E299" s="44" t="str">
        <f>IFERROR(__xludf.DUMMYFUNCTION("REGEXEXTRACT(C299, """"""([^""""]+)"""""")"),"#N/A")</f>
        <v>#N/A</v>
      </c>
      <c r="F299" s="44"/>
    </row>
    <row r="300">
      <c r="A300" s="41"/>
      <c r="B300" s="41"/>
      <c r="C300" s="42"/>
      <c r="D300" s="41"/>
      <c r="E300" s="44" t="str">
        <f>IFERROR(__xludf.DUMMYFUNCTION("REGEXEXTRACT(C300, """"""([^""""]+)"""""")"),"#N/A")</f>
        <v>#N/A</v>
      </c>
      <c r="F300" s="44"/>
    </row>
    <row r="301">
      <c r="A301" s="41"/>
      <c r="B301" s="41"/>
      <c r="C301" s="42"/>
      <c r="D301" s="41"/>
      <c r="E301" s="44" t="str">
        <f>IFERROR(__xludf.DUMMYFUNCTION("REGEXEXTRACT(C301, """"""([^""""]+)"""""")"),"#N/A")</f>
        <v>#N/A</v>
      </c>
      <c r="F301" s="44"/>
    </row>
    <row r="302">
      <c r="A302" s="41"/>
      <c r="B302" s="41"/>
      <c r="C302" s="42"/>
      <c r="D302" s="41"/>
      <c r="E302" s="44" t="str">
        <f>IFERROR(__xludf.DUMMYFUNCTION("REGEXEXTRACT(C302, """"""([^""""]+)"""""")"),"#N/A")</f>
        <v>#N/A</v>
      </c>
      <c r="F302" s="44"/>
    </row>
    <row r="303">
      <c r="A303" s="41"/>
      <c r="B303" s="41"/>
      <c r="C303" s="42"/>
      <c r="D303" s="41"/>
      <c r="E303" s="44" t="str">
        <f>IFERROR(__xludf.DUMMYFUNCTION("REGEXEXTRACT(C303, """"""([^""""]+)"""""")"),"#N/A")</f>
        <v>#N/A</v>
      </c>
      <c r="F303" s="44"/>
    </row>
    <row r="304">
      <c r="A304" s="41"/>
      <c r="B304" s="41"/>
      <c r="C304" s="42"/>
      <c r="D304" s="41"/>
      <c r="E304" s="44" t="str">
        <f>IFERROR(__xludf.DUMMYFUNCTION("REGEXEXTRACT(C304, """"""([^""""]+)"""""")"),"#N/A")</f>
        <v>#N/A</v>
      </c>
      <c r="F304" s="44"/>
    </row>
    <row r="305">
      <c r="A305" s="41"/>
      <c r="B305" s="41"/>
      <c r="C305" s="42"/>
      <c r="D305" s="41"/>
      <c r="E305" s="44" t="str">
        <f>IFERROR(__xludf.DUMMYFUNCTION("REGEXEXTRACT(C305, """"""([^""""]+)"""""")"),"#N/A")</f>
        <v>#N/A</v>
      </c>
      <c r="F305" s="44"/>
    </row>
    <row r="306">
      <c r="A306" s="41"/>
      <c r="B306" s="41"/>
      <c r="C306" s="42"/>
      <c r="D306" s="41"/>
      <c r="E306" s="44" t="str">
        <f>IFERROR(__xludf.DUMMYFUNCTION("REGEXEXTRACT(C306, """"""([^""""]+)"""""")"),"#N/A")</f>
        <v>#N/A</v>
      </c>
      <c r="F306" s="44"/>
    </row>
    <row r="307">
      <c r="A307" s="41"/>
      <c r="B307" s="41"/>
      <c r="C307" s="42"/>
      <c r="D307" s="41"/>
      <c r="E307" s="44" t="str">
        <f>IFERROR(__xludf.DUMMYFUNCTION("REGEXEXTRACT(C307, """"""([^""""]+)"""""")"),"#N/A")</f>
        <v>#N/A</v>
      </c>
      <c r="F307" s="44"/>
    </row>
    <row r="308">
      <c r="A308" s="41"/>
      <c r="B308" s="41"/>
      <c r="C308" s="42"/>
      <c r="D308" s="41"/>
      <c r="E308" s="44" t="str">
        <f>IFERROR(__xludf.DUMMYFUNCTION("REGEXEXTRACT(C308, """"""([^""""]+)"""""")"),"#N/A")</f>
        <v>#N/A</v>
      </c>
      <c r="F308" s="44"/>
    </row>
    <row r="309">
      <c r="A309" s="41"/>
      <c r="B309" s="41"/>
      <c r="C309" s="42"/>
      <c r="D309" s="41"/>
      <c r="E309" s="44" t="str">
        <f>IFERROR(__xludf.DUMMYFUNCTION("REGEXEXTRACT(C309, """"""([^""""]+)"""""")"),"#N/A")</f>
        <v>#N/A</v>
      </c>
      <c r="F309" s="44"/>
    </row>
    <row r="310">
      <c r="A310" s="41"/>
      <c r="B310" s="41"/>
      <c r="C310" s="42"/>
      <c r="D310" s="41"/>
      <c r="E310" s="44" t="str">
        <f>IFERROR(__xludf.DUMMYFUNCTION("REGEXEXTRACT(C310, """"""([^""""]+)"""""")"),"#N/A")</f>
        <v>#N/A</v>
      </c>
      <c r="F310" s="44"/>
    </row>
    <row r="311">
      <c r="A311" s="41"/>
      <c r="B311" s="41"/>
      <c r="C311" s="42"/>
      <c r="D311" s="41"/>
      <c r="E311" s="44" t="str">
        <f>IFERROR(__xludf.DUMMYFUNCTION("REGEXEXTRACT(C311, """"""([^""""]+)"""""")"),"#N/A")</f>
        <v>#N/A</v>
      </c>
      <c r="F311" s="44"/>
    </row>
    <row r="312">
      <c r="A312" s="41"/>
      <c r="B312" s="41"/>
      <c r="C312" s="42"/>
      <c r="D312" s="41"/>
      <c r="E312" s="44" t="str">
        <f>IFERROR(__xludf.DUMMYFUNCTION("REGEXEXTRACT(C312, """"""([^""""]+)"""""")"),"#N/A")</f>
        <v>#N/A</v>
      </c>
      <c r="F312" s="44"/>
    </row>
    <row r="313">
      <c r="A313" s="41"/>
      <c r="B313" s="41"/>
      <c r="C313" s="42"/>
      <c r="D313" s="41"/>
      <c r="E313" s="44" t="str">
        <f>IFERROR(__xludf.DUMMYFUNCTION("REGEXEXTRACT(C313, """"""([^""""]+)"""""")"),"#N/A")</f>
        <v>#N/A</v>
      </c>
      <c r="F313" s="44"/>
    </row>
    <row r="314">
      <c r="A314" s="41"/>
      <c r="B314" s="41"/>
      <c r="C314" s="42"/>
      <c r="D314" s="41"/>
      <c r="E314" s="44" t="str">
        <f>IFERROR(__xludf.DUMMYFUNCTION("REGEXEXTRACT(C314, """"""([^""""]+)"""""")"),"#N/A")</f>
        <v>#N/A</v>
      </c>
      <c r="F314" s="44"/>
    </row>
    <row r="315">
      <c r="A315" s="41"/>
      <c r="B315" s="41"/>
      <c r="C315" s="42"/>
      <c r="D315" s="41"/>
      <c r="E315" s="44" t="str">
        <f>IFERROR(__xludf.DUMMYFUNCTION("REGEXEXTRACT(C315, """"""([^""""]+)"""""")"),"#N/A")</f>
        <v>#N/A</v>
      </c>
      <c r="F315" s="44"/>
    </row>
    <row r="316">
      <c r="A316" s="41"/>
      <c r="B316" s="41"/>
      <c r="C316" s="42"/>
      <c r="D316" s="41"/>
      <c r="E316" s="44" t="str">
        <f>IFERROR(__xludf.DUMMYFUNCTION("REGEXEXTRACT(C316, """"""([^""""]+)"""""")"),"#N/A")</f>
        <v>#N/A</v>
      </c>
      <c r="F316" s="44"/>
    </row>
    <row r="317">
      <c r="A317" s="41"/>
      <c r="B317" s="41"/>
      <c r="C317" s="42"/>
      <c r="D317" s="41"/>
      <c r="E317" s="44" t="str">
        <f>IFERROR(__xludf.DUMMYFUNCTION("REGEXEXTRACT(C317, """"""([^""""]+)"""""")"),"#N/A")</f>
        <v>#N/A</v>
      </c>
      <c r="F317" s="44"/>
    </row>
    <row r="318">
      <c r="A318" s="41"/>
      <c r="B318" s="41"/>
      <c r="C318" s="42"/>
      <c r="D318" s="41"/>
      <c r="E318" s="44" t="str">
        <f>IFERROR(__xludf.DUMMYFUNCTION("REGEXEXTRACT(C318, """"""([^""""]+)"""""")"),"#N/A")</f>
        <v>#N/A</v>
      </c>
      <c r="F318" s="44"/>
    </row>
    <row r="319">
      <c r="A319" s="41"/>
      <c r="B319" s="41"/>
      <c r="C319" s="42"/>
      <c r="D319" s="41"/>
      <c r="E319" s="44" t="str">
        <f>IFERROR(__xludf.DUMMYFUNCTION("REGEXEXTRACT(C319, """"""([^""""]+)"""""")"),"#N/A")</f>
        <v>#N/A</v>
      </c>
      <c r="F319" s="44"/>
    </row>
    <row r="320">
      <c r="A320" s="41"/>
      <c r="B320" s="41"/>
      <c r="C320" s="42"/>
      <c r="D320" s="41"/>
      <c r="E320" s="44" t="str">
        <f>IFERROR(__xludf.DUMMYFUNCTION("REGEXEXTRACT(C320, """"""([^""""]+)"""""")"),"#N/A")</f>
        <v>#N/A</v>
      </c>
      <c r="F320" s="44"/>
    </row>
    <row r="321">
      <c r="A321" s="41"/>
      <c r="B321" s="41"/>
      <c r="C321" s="42"/>
      <c r="D321" s="41"/>
      <c r="E321" s="44" t="str">
        <f>IFERROR(__xludf.DUMMYFUNCTION("REGEXEXTRACT(C321, """"""([^""""]+)"""""")"),"#N/A")</f>
        <v>#N/A</v>
      </c>
      <c r="F321" s="44"/>
    </row>
    <row r="322">
      <c r="A322" s="41"/>
      <c r="B322" s="41"/>
      <c r="C322" s="42"/>
      <c r="D322" s="41"/>
      <c r="E322" s="44" t="str">
        <f>IFERROR(__xludf.DUMMYFUNCTION("REGEXEXTRACT(C322, """"""([^""""]+)"""""")"),"#N/A")</f>
        <v>#N/A</v>
      </c>
      <c r="F322" s="44"/>
    </row>
    <row r="323">
      <c r="A323" s="41"/>
      <c r="B323" s="41"/>
      <c r="C323" s="42"/>
      <c r="D323" s="41"/>
      <c r="E323" s="44" t="str">
        <f>IFERROR(__xludf.DUMMYFUNCTION("REGEXEXTRACT(C323, """"""([^""""]+)"""""")"),"#N/A")</f>
        <v>#N/A</v>
      </c>
      <c r="F323" s="44"/>
    </row>
    <row r="324">
      <c r="A324" s="41"/>
      <c r="B324" s="41"/>
      <c r="C324" s="42"/>
      <c r="D324" s="41"/>
      <c r="E324" s="44" t="str">
        <f>IFERROR(__xludf.DUMMYFUNCTION("REGEXEXTRACT(C324, """"""([^""""]+)"""""")"),"#N/A")</f>
        <v>#N/A</v>
      </c>
      <c r="F324" s="44"/>
    </row>
    <row r="325">
      <c r="A325" s="41"/>
      <c r="B325" s="41"/>
      <c r="C325" s="42"/>
      <c r="D325" s="41"/>
      <c r="E325" s="44" t="str">
        <f>IFERROR(__xludf.DUMMYFUNCTION("REGEXEXTRACT(C325, """"""([^""""]+)"""""")"),"#N/A")</f>
        <v>#N/A</v>
      </c>
      <c r="F325" s="44"/>
    </row>
    <row r="326">
      <c r="A326" s="41"/>
      <c r="B326" s="41"/>
      <c r="C326" s="42"/>
      <c r="D326" s="41"/>
      <c r="E326" s="44" t="str">
        <f>IFERROR(__xludf.DUMMYFUNCTION("REGEXEXTRACT(C326, """"""([^""""]+)"""""")"),"#N/A")</f>
        <v>#N/A</v>
      </c>
      <c r="F326" s="44"/>
    </row>
    <row r="327">
      <c r="A327" s="41"/>
      <c r="B327" s="41"/>
      <c r="C327" s="42"/>
      <c r="D327" s="41"/>
      <c r="E327" s="44" t="str">
        <f>IFERROR(__xludf.DUMMYFUNCTION("REGEXEXTRACT(C327, """"""([^""""]+)"""""")"),"#N/A")</f>
        <v>#N/A</v>
      </c>
      <c r="F327" s="44"/>
    </row>
    <row r="328">
      <c r="A328" s="41"/>
      <c r="B328" s="41"/>
      <c r="C328" s="42"/>
      <c r="D328" s="41"/>
      <c r="E328" s="44" t="str">
        <f>IFERROR(__xludf.DUMMYFUNCTION("REGEXEXTRACT(C328, """"""([^""""]+)"""""")"),"#N/A")</f>
        <v>#N/A</v>
      </c>
      <c r="F328" s="44"/>
    </row>
    <row r="329">
      <c r="A329" s="41"/>
      <c r="B329" s="41"/>
      <c r="C329" s="42"/>
      <c r="D329" s="41"/>
      <c r="E329" s="44" t="str">
        <f>IFERROR(__xludf.DUMMYFUNCTION("REGEXEXTRACT(C329, """"""([^""""]+)"""""")"),"#N/A")</f>
        <v>#N/A</v>
      </c>
      <c r="F329" s="44"/>
    </row>
    <row r="330">
      <c r="A330" s="41"/>
      <c r="B330" s="41"/>
      <c r="C330" s="42"/>
      <c r="D330" s="41"/>
      <c r="E330" s="44" t="str">
        <f>IFERROR(__xludf.DUMMYFUNCTION("REGEXEXTRACT(C330, """"""([^""""]+)"""""")"),"#N/A")</f>
        <v>#N/A</v>
      </c>
      <c r="F330" s="44"/>
    </row>
    <row r="331">
      <c r="A331" s="41"/>
      <c r="B331" s="41"/>
      <c r="C331" s="42"/>
      <c r="D331" s="41"/>
      <c r="E331" s="44" t="str">
        <f>IFERROR(__xludf.DUMMYFUNCTION("REGEXEXTRACT(C331, """"""([^""""]+)"""""")"),"#N/A")</f>
        <v>#N/A</v>
      </c>
      <c r="F331" s="44"/>
    </row>
    <row r="332">
      <c r="A332" s="41"/>
      <c r="B332" s="41"/>
      <c r="C332" s="42"/>
      <c r="D332" s="41"/>
      <c r="E332" s="44" t="str">
        <f>IFERROR(__xludf.DUMMYFUNCTION("REGEXEXTRACT(C332, """"""([^""""]+)"""""")"),"#N/A")</f>
        <v>#N/A</v>
      </c>
      <c r="F332" s="44"/>
    </row>
    <row r="333">
      <c r="A333" s="41"/>
      <c r="B333" s="41"/>
      <c r="C333" s="42"/>
      <c r="D333" s="41"/>
      <c r="E333" s="44" t="str">
        <f>IFERROR(__xludf.DUMMYFUNCTION("REGEXEXTRACT(C333, """"""([^""""]+)"""""")"),"#N/A")</f>
        <v>#N/A</v>
      </c>
      <c r="F333" s="44"/>
    </row>
    <row r="334">
      <c r="A334" s="41"/>
      <c r="B334" s="41"/>
      <c r="C334" s="42"/>
      <c r="D334" s="41"/>
      <c r="E334" s="44" t="str">
        <f>IFERROR(__xludf.DUMMYFUNCTION("REGEXEXTRACT(C334, """"""([^""""]+)"""""")"),"#N/A")</f>
        <v>#N/A</v>
      </c>
      <c r="F334" s="44"/>
    </row>
    <row r="335">
      <c r="A335" s="41"/>
      <c r="B335" s="41"/>
      <c r="C335" s="42"/>
      <c r="D335" s="41"/>
      <c r="E335" s="44" t="str">
        <f>IFERROR(__xludf.DUMMYFUNCTION("REGEXEXTRACT(C335, """"""([^""""]+)"""""")"),"#N/A")</f>
        <v>#N/A</v>
      </c>
      <c r="F335" s="44"/>
    </row>
    <row r="336">
      <c r="A336" s="41"/>
      <c r="B336" s="41"/>
      <c r="C336" s="42"/>
      <c r="D336" s="41"/>
      <c r="E336" s="44" t="str">
        <f>IFERROR(__xludf.DUMMYFUNCTION("REGEXEXTRACT(C336, """"""([^""""]+)"""""")"),"#N/A")</f>
        <v>#N/A</v>
      </c>
      <c r="F336" s="44"/>
    </row>
    <row r="337">
      <c r="A337" s="41"/>
      <c r="B337" s="41"/>
      <c r="C337" s="42"/>
      <c r="D337" s="41"/>
      <c r="E337" s="44" t="str">
        <f>IFERROR(__xludf.DUMMYFUNCTION("REGEXEXTRACT(C337, """"""([^""""]+)"""""")"),"#N/A")</f>
        <v>#N/A</v>
      </c>
      <c r="F337" s="44"/>
    </row>
    <row r="338">
      <c r="A338" s="41"/>
      <c r="B338" s="41"/>
      <c r="C338" s="42"/>
      <c r="D338" s="41"/>
      <c r="E338" s="44" t="str">
        <f>IFERROR(__xludf.DUMMYFUNCTION("REGEXEXTRACT(C338, """"""([^""""]+)"""""")"),"#N/A")</f>
        <v>#N/A</v>
      </c>
      <c r="F338" s="44"/>
    </row>
    <row r="339">
      <c r="A339" s="41"/>
      <c r="B339" s="41"/>
      <c r="C339" s="42"/>
      <c r="D339" s="41"/>
      <c r="E339" s="44" t="str">
        <f>IFERROR(__xludf.DUMMYFUNCTION("REGEXEXTRACT(C339, """"""([^""""]+)"""""")"),"#N/A")</f>
        <v>#N/A</v>
      </c>
      <c r="F339" s="44"/>
    </row>
    <row r="340">
      <c r="A340" s="41"/>
      <c r="B340" s="41"/>
      <c r="C340" s="42"/>
      <c r="D340" s="41"/>
      <c r="E340" s="44" t="str">
        <f>IFERROR(__xludf.DUMMYFUNCTION("REGEXEXTRACT(C340, """"""([^""""]+)"""""")"),"#N/A")</f>
        <v>#N/A</v>
      </c>
      <c r="F340" s="44"/>
    </row>
    <row r="341">
      <c r="A341" s="41"/>
      <c r="B341" s="41"/>
      <c r="C341" s="42"/>
      <c r="D341" s="41"/>
      <c r="E341" s="44" t="str">
        <f>IFERROR(__xludf.DUMMYFUNCTION("REGEXEXTRACT(C341, """"""([^""""]+)"""""")"),"#N/A")</f>
        <v>#N/A</v>
      </c>
      <c r="F341" s="44"/>
    </row>
    <row r="342">
      <c r="A342" s="41"/>
      <c r="B342" s="41"/>
      <c r="C342" s="42"/>
      <c r="D342" s="41"/>
      <c r="E342" s="44" t="str">
        <f>IFERROR(__xludf.DUMMYFUNCTION("REGEXEXTRACT(C342, """"""([^""""]+)"""""")"),"#N/A")</f>
        <v>#N/A</v>
      </c>
      <c r="F342" s="44"/>
    </row>
    <row r="343">
      <c r="A343" s="41"/>
      <c r="B343" s="41"/>
      <c r="C343" s="42"/>
      <c r="D343" s="41"/>
      <c r="E343" s="44" t="str">
        <f>IFERROR(__xludf.DUMMYFUNCTION("REGEXEXTRACT(C343, """"""([^""""]+)"""""")"),"#N/A")</f>
        <v>#N/A</v>
      </c>
      <c r="F343" s="44"/>
    </row>
    <row r="344">
      <c r="A344" s="41"/>
      <c r="B344" s="41"/>
      <c r="C344" s="42"/>
      <c r="D344" s="41"/>
      <c r="E344" s="44" t="str">
        <f>IFERROR(__xludf.DUMMYFUNCTION("REGEXEXTRACT(C344, """"""([^""""]+)"""""")"),"#N/A")</f>
        <v>#N/A</v>
      </c>
      <c r="F344" s="44"/>
    </row>
    <row r="345">
      <c r="A345" s="41"/>
      <c r="B345" s="41"/>
      <c r="C345" s="42"/>
      <c r="D345" s="41"/>
      <c r="E345" s="44" t="str">
        <f>IFERROR(__xludf.DUMMYFUNCTION("REGEXEXTRACT(C345, """"""([^""""]+)"""""")"),"#N/A")</f>
        <v>#N/A</v>
      </c>
      <c r="F345" s="44"/>
    </row>
    <row r="346">
      <c r="A346" s="41"/>
      <c r="B346" s="41"/>
      <c r="C346" s="42"/>
      <c r="D346" s="41"/>
      <c r="E346" s="44" t="str">
        <f>IFERROR(__xludf.DUMMYFUNCTION("REGEXEXTRACT(C346, """"""([^""""]+)"""""")"),"#N/A")</f>
        <v>#N/A</v>
      </c>
      <c r="F346" s="44"/>
    </row>
    <row r="347">
      <c r="A347" s="41"/>
      <c r="B347" s="41"/>
      <c r="C347" s="42"/>
      <c r="D347" s="41"/>
      <c r="E347" s="44" t="str">
        <f>IFERROR(__xludf.DUMMYFUNCTION("REGEXEXTRACT(C347, """"""([^""""]+)"""""")"),"#N/A")</f>
        <v>#N/A</v>
      </c>
      <c r="F347" s="44"/>
    </row>
    <row r="348">
      <c r="A348" s="41"/>
      <c r="B348" s="41"/>
      <c r="C348" s="42"/>
      <c r="D348" s="41"/>
      <c r="E348" s="44" t="str">
        <f>IFERROR(__xludf.DUMMYFUNCTION("REGEXEXTRACT(C348, """"""([^""""]+)"""""")"),"#N/A")</f>
        <v>#N/A</v>
      </c>
      <c r="F348" s="44"/>
    </row>
    <row r="349">
      <c r="A349" s="41"/>
      <c r="B349" s="41"/>
      <c r="C349" s="42"/>
      <c r="D349" s="41"/>
      <c r="E349" s="44" t="str">
        <f>IFERROR(__xludf.DUMMYFUNCTION("REGEXEXTRACT(C349, """"""([^""""]+)"""""")"),"#N/A")</f>
        <v>#N/A</v>
      </c>
      <c r="F349" s="44"/>
    </row>
    <row r="350">
      <c r="A350" s="41"/>
      <c r="B350" s="41"/>
      <c r="C350" s="42"/>
      <c r="D350" s="41"/>
      <c r="E350" s="44" t="str">
        <f>IFERROR(__xludf.DUMMYFUNCTION("REGEXEXTRACT(C350, """"""([^""""]+)"""""")"),"#N/A")</f>
        <v>#N/A</v>
      </c>
      <c r="F350" s="44"/>
    </row>
    <row r="351">
      <c r="A351" s="41"/>
      <c r="B351" s="41"/>
      <c r="C351" s="42"/>
      <c r="D351" s="41"/>
      <c r="E351" s="44" t="str">
        <f>IFERROR(__xludf.DUMMYFUNCTION("REGEXEXTRACT(C351, """"""([^""""]+)"""""")"),"#N/A")</f>
        <v>#N/A</v>
      </c>
      <c r="F351" s="44"/>
    </row>
    <row r="352">
      <c r="A352" s="41"/>
      <c r="B352" s="41"/>
      <c r="C352" s="42"/>
      <c r="D352" s="41"/>
      <c r="E352" s="44" t="str">
        <f>IFERROR(__xludf.DUMMYFUNCTION("REGEXEXTRACT(C352, """"""([^""""]+)"""""")"),"#N/A")</f>
        <v>#N/A</v>
      </c>
      <c r="F352" s="44"/>
    </row>
    <row r="353">
      <c r="A353" s="41"/>
      <c r="B353" s="41"/>
      <c r="C353" s="42"/>
      <c r="D353" s="41"/>
      <c r="E353" s="44" t="str">
        <f>IFERROR(__xludf.DUMMYFUNCTION("REGEXEXTRACT(C353, """"""([^""""]+)"""""")"),"#N/A")</f>
        <v>#N/A</v>
      </c>
      <c r="F353" s="44"/>
    </row>
    <row r="354">
      <c r="A354" s="41"/>
      <c r="B354" s="41"/>
      <c r="C354" s="42"/>
      <c r="D354" s="41"/>
      <c r="E354" s="44" t="str">
        <f>IFERROR(__xludf.DUMMYFUNCTION("REGEXEXTRACT(C354, """"""([^""""]+)"""""")"),"#N/A")</f>
        <v>#N/A</v>
      </c>
      <c r="F354" s="44"/>
    </row>
    <row r="355">
      <c r="A355" s="41"/>
      <c r="B355" s="41"/>
      <c r="C355" s="42"/>
      <c r="D355" s="41"/>
      <c r="E355" s="44" t="str">
        <f>IFERROR(__xludf.DUMMYFUNCTION("REGEXEXTRACT(C355, """"""([^""""]+)"""""")"),"#N/A")</f>
        <v>#N/A</v>
      </c>
      <c r="F355" s="44"/>
    </row>
    <row r="356">
      <c r="A356" s="41"/>
      <c r="B356" s="41"/>
      <c r="C356" s="42"/>
      <c r="D356" s="41"/>
      <c r="E356" s="44" t="str">
        <f>IFERROR(__xludf.DUMMYFUNCTION("REGEXEXTRACT(C356, """"""([^""""]+)"""""")"),"#N/A")</f>
        <v>#N/A</v>
      </c>
      <c r="F356" s="44"/>
    </row>
    <row r="357">
      <c r="A357" s="41"/>
      <c r="B357" s="41"/>
      <c r="C357" s="42"/>
      <c r="D357" s="41"/>
      <c r="E357" s="44" t="str">
        <f>IFERROR(__xludf.DUMMYFUNCTION("REGEXEXTRACT(C357, """"""([^""""]+)"""""")"),"#N/A")</f>
        <v>#N/A</v>
      </c>
      <c r="F357" s="44"/>
    </row>
    <row r="358">
      <c r="A358" s="41"/>
      <c r="B358" s="41"/>
      <c r="C358" s="42"/>
      <c r="D358" s="41"/>
      <c r="E358" s="44" t="str">
        <f>IFERROR(__xludf.DUMMYFUNCTION("REGEXEXTRACT(C358, """"""([^""""]+)"""""")"),"#N/A")</f>
        <v>#N/A</v>
      </c>
      <c r="F358" s="44"/>
    </row>
    <row r="359">
      <c r="A359" s="41"/>
      <c r="B359" s="41"/>
      <c r="C359" s="42"/>
      <c r="D359" s="41"/>
      <c r="E359" s="44" t="str">
        <f>IFERROR(__xludf.DUMMYFUNCTION("REGEXEXTRACT(C359, """"""([^""""]+)"""""")"),"#N/A")</f>
        <v>#N/A</v>
      </c>
      <c r="F359" s="44"/>
    </row>
    <row r="360">
      <c r="A360" s="41"/>
      <c r="B360" s="41"/>
      <c r="C360" s="42"/>
      <c r="D360" s="41"/>
      <c r="E360" s="44" t="str">
        <f>IFERROR(__xludf.DUMMYFUNCTION("REGEXEXTRACT(C360, """"""([^""""]+)"""""")"),"#N/A")</f>
        <v>#N/A</v>
      </c>
      <c r="F360" s="44"/>
    </row>
    <row r="361">
      <c r="A361" s="41"/>
      <c r="B361" s="41"/>
      <c r="C361" s="42"/>
      <c r="D361" s="41"/>
      <c r="E361" s="44" t="str">
        <f>IFERROR(__xludf.DUMMYFUNCTION("REGEXEXTRACT(C361, """"""([^""""]+)"""""")"),"#N/A")</f>
        <v>#N/A</v>
      </c>
      <c r="F361" s="44"/>
    </row>
    <row r="362">
      <c r="A362" s="41"/>
      <c r="B362" s="41"/>
      <c r="C362" s="42"/>
      <c r="D362" s="41"/>
      <c r="E362" s="44" t="str">
        <f>IFERROR(__xludf.DUMMYFUNCTION("REGEXEXTRACT(C362, """"""([^""""]+)"""""")"),"#N/A")</f>
        <v>#N/A</v>
      </c>
      <c r="F362" s="44"/>
    </row>
    <row r="363">
      <c r="A363" s="41"/>
      <c r="B363" s="41"/>
      <c r="C363" s="42"/>
      <c r="D363" s="41"/>
      <c r="E363" s="44" t="str">
        <f>IFERROR(__xludf.DUMMYFUNCTION("REGEXEXTRACT(C363, """"""([^""""]+)"""""")"),"#N/A")</f>
        <v>#N/A</v>
      </c>
      <c r="F363" s="44"/>
    </row>
    <row r="364">
      <c r="A364" s="41"/>
      <c r="B364" s="41"/>
      <c r="C364" s="42"/>
      <c r="D364" s="41"/>
      <c r="E364" s="44" t="str">
        <f>IFERROR(__xludf.DUMMYFUNCTION("REGEXEXTRACT(C364, """"""([^""""]+)"""""")"),"#N/A")</f>
        <v>#N/A</v>
      </c>
      <c r="F364" s="44"/>
    </row>
    <row r="365">
      <c r="A365" s="41"/>
      <c r="B365" s="41"/>
      <c r="C365" s="42"/>
      <c r="D365" s="41"/>
      <c r="E365" s="44" t="str">
        <f>IFERROR(__xludf.DUMMYFUNCTION("REGEXEXTRACT(C365, """"""([^""""]+)"""""")"),"#N/A")</f>
        <v>#N/A</v>
      </c>
      <c r="F365" s="44"/>
    </row>
    <row r="366">
      <c r="A366" s="41"/>
      <c r="B366" s="41"/>
      <c r="C366" s="42"/>
      <c r="D366" s="41"/>
      <c r="E366" s="44" t="str">
        <f>IFERROR(__xludf.DUMMYFUNCTION("REGEXEXTRACT(C366, """"""([^""""]+)"""""")"),"#N/A")</f>
        <v>#N/A</v>
      </c>
      <c r="F366" s="44"/>
    </row>
    <row r="367">
      <c r="A367" s="41"/>
      <c r="B367" s="41"/>
      <c r="C367" s="42"/>
      <c r="D367" s="41"/>
      <c r="E367" s="44" t="str">
        <f>IFERROR(__xludf.DUMMYFUNCTION("REGEXEXTRACT(C367, """"""([^""""]+)"""""")"),"#N/A")</f>
        <v>#N/A</v>
      </c>
      <c r="F367" s="44"/>
    </row>
    <row r="368">
      <c r="A368" s="41"/>
      <c r="B368" s="41"/>
      <c r="C368" s="42"/>
      <c r="D368" s="41"/>
      <c r="E368" s="44" t="str">
        <f>IFERROR(__xludf.DUMMYFUNCTION("REGEXEXTRACT(C368, """"""([^""""]+)"""""")"),"#N/A")</f>
        <v>#N/A</v>
      </c>
      <c r="F368" s="44"/>
    </row>
    <row r="369">
      <c r="A369" s="41"/>
      <c r="B369" s="41"/>
      <c r="C369" s="42"/>
      <c r="D369" s="41"/>
      <c r="E369" s="44" t="str">
        <f>IFERROR(__xludf.DUMMYFUNCTION("REGEXEXTRACT(C369, """"""([^""""]+)"""""")"),"#N/A")</f>
        <v>#N/A</v>
      </c>
      <c r="F369" s="44"/>
    </row>
    <row r="370">
      <c r="A370" s="41"/>
      <c r="B370" s="41"/>
      <c r="C370" s="42"/>
      <c r="D370" s="41"/>
      <c r="E370" s="44" t="str">
        <f>IFERROR(__xludf.DUMMYFUNCTION("REGEXEXTRACT(C370, """"""([^""""]+)"""""")"),"#N/A")</f>
        <v>#N/A</v>
      </c>
      <c r="F370" s="44"/>
    </row>
    <row r="371">
      <c r="A371" s="41"/>
      <c r="B371" s="41"/>
      <c r="C371" s="42"/>
      <c r="D371" s="41"/>
      <c r="E371" s="44" t="str">
        <f>IFERROR(__xludf.DUMMYFUNCTION("REGEXEXTRACT(C371, """"""([^""""]+)"""""")"),"#N/A")</f>
        <v>#N/A</v>
      </c>
      <c r="F371" s="44"/>
    </row>
    <row r="372">
      <c r="A372" s="41"/>
      <c r="B372" s="41"/>
      <c r="C372" s="42"/>
      <c r="D372" s="41"/>
      <c r="E372" s="44" t="str">
        <f>IFERROR(__xludf.DUMMYFUNCTION("REGEXEXTRACT(C372, """"""([^""""]+)"""""")"),"#N/A")</f>
        <v>#N/A</v>
      </c>
      <c r="F372" s="44"/>
    </row>
    <row r="373">
      <c r="A373" s="41"/>
      <c r="B373" s="41"/>
      <c r="C373" s="42"/>
      <c r="D373" s="41"/>
      <c r="E373" s="44" t="str">
        <f>IFERROR(__xludf.DUMMYFUNCTION("REGEXEXTRACT(C373, """"""([^""""]+)"""""")"),"#N/A")</f>
        <v>#N/A</v>
      </c>
      <c r="F373" s="44"/>
    </row>
    <row r="374">
      <c r="A374" s="41"/>
      <c r="B374" s="41"/>
      <c r="C374" s="42"/>
      <c r="D374" s="41"/>
      <c r="E374" s="44" t="str">
        <f>IFERROR(__xludf.DUMMYFUNCTION("REGEXEXTRACT(C374, """"""([^""""]+)"""""")"),"#N/A")</f>
        <v>#N/A</v>
      </c>
      <c r="F374" s="44"/>
    </row>
    <row r="375">
      <c r="A375" s="41"/>
      <c r="B375" s="41"/>
      <c r="C375" s="42"/>
      <c r="D375" s="41"/>
      <c r="E375" s="44" t="str">
        <f>IFERROR(__xludf.DUMMYFUNCTION("REGEXEXTRACT(C375, """"""([^""""]+)"""""")"),"#N/A")</f>
        <v>#N/A</v>
      </c>
      <c r="F375" s="44"/>
    </row>
    <row r="376">
      <c r="A376" s="41"/>
      <c r="B376" s="41"/>
      <c r="C376" s="42"/>
      <c r="D376" s="41"/>
      <c r="E376" s="44" t="str">
        <f>IFERROR(__xludf.DUMMYFUNCTION("REGEXEXTRACT(C376, """"""([^""""]+)"""""")"),"#N/A")</f>
        <v>#N/A</v>
      </c>
      <c r="F376" s="44"/>
    </row>
    <row r="377">
      <c r="A377" s="41"/>
      <c r="B377" s="41"/>
      <c r="C377" s="42"/>
      <c r="D377" s="41"/>
      <c r="E377" s="44" t="str">
        <f>IFERROR(__xludf.DUMMYFUNCTION("REGEXEXTRACT(C377, """"""([^""""]+)"""""")"),"#N/A")</f>
        <v>#N/A</v>
      </c>
      <c r="F377" s="44"/>
    </row>
    <row r="378">
      <c r="A378" s="41"/>
      <c r="B378" s="41"/>
      <c r="C378" s="42"/>
      <c r="D378" s="41"/>
      <c r="E378" s="44" t="str">
        <f>IFERROR(__xludf.DUMMYFUNCTION("REGEXEXTRACT(C378, """"""([^""""]+)"""""")"),"#N/A")</f>
        <v>#N/A</v>
      </c>
      <c r="F378" s="44"/>
    </row>
    <row r="379">
      <c r="A379" s="41"/>
      <c r="B379" s="41"/>
      <c r="C379" s="42"/>
      <c r="D379" s="41"/>
      <c r="E379" s="44" t="str">
        <f>IFERROR(__xludf.DUMMYFUNCTION("REGEXEXTRACT(C379, """"""([^""""]+)"""""")"),"#N/A")</f>
        <v>#N/A</v>
      </c>
      <c r="F379" s="44"/>
    </row>
    <row r="380">
      <c r="A380" s="41"/>
      <c r="B380" s="41"/>
      <c r="C380" s="42"/>
      <c r="D380" s="41"/>
      <c r="E380" s="44" t="str">
        <f>IFERROR(__xludf.DUMMYFUNCTION("REGEXEXTRACT(C380, """"""([^""""]+)"""""")"),"#N/A")</f>
        <v>#N/A</v>
      </c>
      <c r="F380" s="44"/>
    </row>
    <row r="381">
      <c r="A381" s="41"/>
      <c r="B381" s="41"/>
      <c r="C381" s="42"/>
      <c r="D381" s="41"/>
      <c r="E381" s="44" t="str">
        <f>IFERROR(__xludf.DUMMYFUNCTION("REGEXEXTRACT(C381, """"""([^""""]+)"""""")"),"#N/A")</f>
        <v>#N/A</v>
      </c>
      <c r="F381" s="44"/>
    </row>
    <row r="382">
      <c r="A382" s="41"/>
      <c r="B382" s="41"/>
      <c r="C382" s="42"/>
      <c r="D382" s="41"/>
      <c r="E382" s="44" t="str">
        <f>IFERROR(__xludf.DUMMYFUNCTION("REGEXEXTRACT(C382, """"""([^""""]+)"""""")"),"#N/A")</f>
        <v>#N/A</v>
      </c>
      <c r="F382" s="44"/>
    </row>
    <row r="383">
      <c r="A383" s="41"/>
      <c r="B383" s="41"/>
      <c r="C383" s="42"/>
      <c r="D383" s="41"/>
      <c r="E383" s="44" t="str">
        <f>IFERROR(__xludf.DUMMYFUNCTION("REGEXEXTRACT(C383, """"""([^""""]+)"""""")"),"#N/A")</f>
        <v>#N/A</v>
      </c>
      <c r="F383" s="44"/>
    </row>
    <row r="384">
      <c r="A384" s="41"/>
      <c r="B384" s="41"/>
      <c r="C384" s="42"/>
      <c r="D384" s="41"/>
      <c r="E384" s="44" t="str">
        <f>IFERROR(__xludf.DUMMYFUNCTION("REGEXEXTRACT(C384, """"""([^""""]+)"""""")"),"#N/A")</f>
        <v>#N/A</v>
      </c>
      <c r="F384" s="44"/>
    </row>
    <row r="385">
      <c r="A385" s="41"/>
      <c r="B385" s="41"/>
      <c r="C385" s="42"/>
      <c r="D385" s="41"/>
      <c r="E385" s="44" t="str">
        <f>IFERROR(__xludf.DUMMYFUNCTION("REGEXEXTRACT(C385, """"""([^""""]+)"""""")"),"#N/A")</f>
        <v>#N/A</v>
      </c>
      <c r="F385" s="44"/>
    </row>
    <row r="386">
      <c r="A386" s="41"/>
      <c r="B386" s="41"/>
      <c r="C386" s="42"/>
      <c r="D386" s="41"/>
      <c r="E386" s="44" t="str">
        <f>IFERROR(__xludf.DUMMYFUNCTION("REGEXEXTRACT(C386, """"""([^""""]+)"""""")"),"#N/A")</f>
        <v>#N/A</v>
      </c>
      <c r="F386" s="44"/>
    </row>
    <row r="387">
      <c r="A387" s="41"/>
      <c r="B387" s="41"/>
      <c r="C387" s="42"/>
      <c r="D387" s="41"/>
      <c r="E387" s="44" t="str">
        <f>IFERROR(__xludf.DUMMYFUNCTION("REGEXEXTRACT(C387, """"""([^""""]+)"""""")"),"#N/A")</f>
        <v>#N/A</v>
      </c>
      <c r="F387" s="44"/>
    </row>
    <row r="388">
      <c r="A388" s="41"/>
      <c r="B388" s="41"/>
      <c r="C388" s="42"/>
      <c r="D388" s="41"/>
      <c r="E388" s="44" t="str">
        <f>IFERROR(__xludf.DUMMYFUNCTION("REGEXEXTRACT(C388, """"""([^""""]+)"""""")"),"#N/A")</f>
        <v>#N/A</v>
      </c>
      <c r="F388" s="44"/>
    </row>
    <row r="389">
      <c r="A389" s="41"/>
      <c r="B389" s="41"/>
      <c r="C389" s="42"/>
      <c r="D389" s="41"/>
      <c r="E389" s="44" t="str">
        <f>IFERROR(__xludf.DUMMYFUNCTION("REGEXEXTRACT(C389, """"""([^""""]+)"""""")"),"#N/A")</f>
        <v>#N/A</v>
      </c>
      <c r="F389" s="44"/>
    </row>
    <row r="390">
      <c r="A390" s="41"/>
      <c r="B390" s="41"/>
      <c r="C390" s="42"/>
      <c r="D390" s="41"/>
      <c r="E390" s="44" t="str">
        <f>IFERROR(__xludf.DUMMYFUNCTION("REGEXEXTRACT(C390, """"""([^""""]+)"""""")"),"#N/A")</f>
        <v>#N/A</v>
      </c>
      <c r="F390" s="44"/>
    </row>
    <row r="391">
      <c r="A391" s="41"/>
      <c r="B391" s="41"/>
      <c r="C391" s="42"/>
      <c r="D391" s="41"/>
      <c r="E391" s="44" t="str">
        <f>IFERROR(__xludf.DUMMYFUNCTION("REGEXEXTRACT(C391, """"""([^""""]+)"""""")"),"#N/A")</f>
        <v>#N/A</v>
      </c>
      <c r="F391" s="44"/>
    </row>
    <row r="392">
      <c r="A392" s="41"/>
      <c r="B392" s="41"/>
      <c r="C392" s="42"/>
      <c r="D392" s="41"/>
      <c r="E392" s="44" t="str">
        <f>IFERROR(__xludf.DUMMYFUNCTION("REGEXEXTRACT(C392, """"""([^""""]+)"""""")"),"#N/A")</f>
        <v>#N/A</v>
      </c>
      <c r="F392" s="44"/>
    </row>
    <row r="393">
      <c r="A393" s="41"/>
      <c r="B393" s="41"/>
      <c r="C393" s="42"/>
      <c r="D393" s="41"/>
      <c r="E393" s="44" t="str">
        <f>IFERROR(__xludf.DUMMYFUNCTION("REGEXEXTRACT(C393, """"""([^""""]+)"""""")"),"#N/A")</f>
        <v>#N/A</v>
      </c>
      <c r="F393" s="44"/>
    </row>
    <row r="394">
      <c r="A394" s="41"/>
      <c r="B394" s="41"/>
      <c r="C394" s="42"/>
      <c r="D394" s="41"/>
      <c r="E394" s="44" t="str">
        <f>IFERROR(__xludf.DUMMYFUNCTION("REGEXEXTRACT(C394, """"""([^""""]+)"""""")"),"#N/A")</f>
        <v>#N/A</v>
      </c>
      <c r="F394" s="44"/>
    </row>
    <row r="395">
      <c r="A395" s="41"/>
      <c r="B395" s="41"/>
      <c r="C395" s="42"/>
      <c r="D395" s="41"/>
      <c r="E395" s="44" t="str">
        <f>IFERROR(__xludf.DUMMYFUNCTION("REGEXEXTRACT(C395, """"""([^""""]+)"""""")"),"#N/A")</f>
        <v>#N/A</v>
      </c>
      <c r="F395" s="44"/>
    </row>
    <row r="396">
      <c r="A396" s="41"/>
      <c r="B396" s="41"/>
      <c r="C396" s="42"/>
      <c r="D396" s="41"/>
      <c r="E396" s="44" t="str">
        <f>IFERROR(__xludf.DUMMYFUNCTION("REGEXEXTRACT(C396, """"""([^""""]+)"""""")"),"#N/A")</f>
        <v>#N/A</v>
      </c>
      <c r="F396" s="44"/>
    </row>
    <row r="397">
      <c r="A397" s="41"/>
      <c r="B397" s="41"/>
      <c r="C397" s="42"/>
      <c r="D397" s="41"/>
      <c r="E397" s="44" t="str">
        <f>IFERROR(__xludf.DUMMYFUNCTION("REGEXEXTRACT(C397, """"""([^""""]+)"""""")"),"#N/A")</f>
        <v>#N/A</v>
      </c>
      <c r="F397" s="44"/>
    </row>
    <row r="398">
      <c r="A398" s="41"/>
      <c r="B398" s="41"/>
      <c r="C398" s="42"/>
      <c r="D398" s="41"/>
      <c r="E398" s="44" t="str">
        <f>IFERROR(__xludf.DUMMYFUNCTION("REGEXEXTRACT(C398, """"""([^""""]+)"""""")"),"#N/A")</f>
        <v>#N/A</v>
      </c>
      <c r="F398" s="44"/>
    </row>
    <row r="399">
      <c r="A399" s="41"/>
      <c r="B399" s="41"/>
      <c r="C399" s="42"/>
      <c r="D399" s="41"/>
      <c r="E399" s="44" t="str">
        <f>IFERROR(__xludf.DUMMYFUNCTION("REGEXEXTRACT(C399, """"""([^""""]+)"""""")"),"#N/A")</f>
        <v>#N/A</v>
      </c>
      <c r="F399" s="44"/>
    </row>
    <row r="400">
      <c r="A400" s="41"/>
      <c r="B400" s="41"/>
      <c r="C400" s="42"/>
      <c r="D400" s="41"/>
      <c r="E400" s="44" t="str">
        <f>IFERROR(__xludf.DUMMYFUNCTION("REGEXEXTRACT(C400, """"""([^""""]+)"""""")"),"#N/A")</f>
        <v>#N/A</v>
      </c>
      <c r="F400" s="44"/>
    </row>
    <row r="401">
      <c r="A401" s="41"/>
      <c r="B401" s="41"/>
      <c r="C401" s="42"/>
      <c r="D401" s="41"/>
      <c r="E401" s="44" t="str">
        <f>IFERROR(__xludf.DUMMYFUNCTION("REGEXEXTRACT(C401, """"""([^""""]+)"""""")"),"#N/A")</f>
        <v>#N/A</v>
      </c>
      <c r="F401" s="44"/>
    </row>
    <row r="402">
      <c r="A402" s="41"/>
      <c r="B402" s="41"/>
      <c r="C402" s="42"/>
      <c r="D402" s="41"/>
      <c r="E402" s="44" t="str">
        <f>IFERROR(__xludf.DUMMYFUNCTION("REGEXEXTRACT(C402, """"""([^""""]+)"""""")"),"#N/A")</f>
        <v>#N/A</v>
      </c>
      <c r="F402" s="44"/>
    </row>
    <row r="403">
      <c r="A403" s="41"/>
      <c r="B403" s="41"/>
      <c r="C403" s="42"/>
      <c r="D403" s="41"/>
      <c r="E403" s="44" t="str">
        <f>IFERROR(__xludf.DUMMYFUNCTION("REGEXEXTRACT(C403, """"""([^""""]+)"""""")"),"#N/A")</f>
        <v>#N/A</v>
      </c>
      <c r="F403" s="44"/>
    </row>
    <row r="404">
      <c r="A404" s="41"/>
      <c r="B404" s="41"/>
      <c r="C404" s="42"/>
      <c r="D404" s="41"/>
      <c r="E404" s="44" t="str">
        <f>IFERROR(__xludf.DUMMYFUNCTION("REGEXEXTRACT(C404, """"""([^""""]+)"""""")"),"#N/A")</f>
        <v>#N/A</v>
      </c>
      <c r="F404" s="44"/>
    </row>
    <row r="405">
      <c r="A405" s="41"/>
      <c r="B405" s="41"/>
      <c r="C405" s="42"/>
      <c r="D405" s="41"/>
      <c r="E405" s="44" t="str">
        <f>IFERROR(__xludf.DUMMYFUNCTION("REGEXEXTRACT(C405, """"""([^""""]+)"""""")"),"#N/A")</f>
        <v>#N/A</v>
      </c>
      <c r="F405" s="44"/>
    </row>
    <row r="406">
      <c r="A406" s="41"/>
      <c r="B406" s="41"/>
      <c r="C406" s="42"/>
      <c r="D406" s="41"/>
      <c r="E406" s="44" t="str">
        <f>IFERROR(__xludf.DUMMYFUNCTION("REGEXEXTRACT(C406, """"""([^""""]+)"""""")"),"#N/A")</f>
        <v>#N/A</v>
      </c>
      <c r="F406" s="44"/>
    </row>
    <row r="407">
      <c r="A407" s="41"/>
      <c r="B407" s="41"/>
      <c r="C407" s="42"/>
      <c r="D407" s="41"/>
      <c r="E407" s="44" t="str">
        <f>IFERROR(__xludf.DUMMYFUNCTION("REGEXEXTRACT(C407, """"""([^""""]+)"""""")"),"#N/A")</f>
        <v>#N/A</v>
      </c>
      <c r="F407" s="44"/>
    </row>
    <row r="408">
      <c r="A408" s="41"/>
      <c r="B408" s="41"/>
      <c r="C408" s="42"/>
      <c r="D408" s="41"/>
      <c r="E408" s="44" t="str">
        <f>IFERROR(__xludf.DUMMYFUNCTION("REGEXEXTRACT(C408, """"""([^""""]+)"""""")"),"#N/A")</f>
        <v>#N/A</v>
      </c>
      <c r="F408" s="44"/>
    </row>
    <row r="409">
      <c r="A409" s="41"/>
      <c r="B409" s="41"/>
      <c r="C409" s="42"/>
      <c r="D409" s="41"/>
      <c r="E409" s="44" t="str">
        <f>IFERROR(__xludf.DUMMYFUNCTION("REGEXEXTRACT(C409, """"""([^""""]+)"""""")"),"#N/A")</f>
        <v>#N/A</v>
      </c>
      <c r="F409" s="44"/>
    </row>
    <row r="410">
      <c r="A410" s="41"/>
      <c r="B410" s="41"/>
      <c r="C410" s="42"/>
      <c r="D410" s="41"/>
      <c r="E410" s="44" t="str">
        <f>IFERROR(__xludf.DUMMYFUNCTION("REGEXEXTRACT(C410, """"""([^""""]+)"""""")"),"#N/A")</f>
        <v>#N/A</v>
      </c>
      <c r="F410" s="44"/>
    </row>
    <row r="411">
      <c r="A411" s="41"/>
      <c r="B411" s="41"/>
      <c r="C411" s="42"/>
      <c r="D411" s="41"/>
      <c r="E411" s="44" t="str">
        <f>IFERROR(__xludf.DUMMYFUNCTION("REGEXEXTRACT(C411, """"""([^""""]+)"""""")"),"#N/A")</f>
        <v>#N/A</v>
      </c>
      <c r="F411" s="44"/>
    </row>
    <row r="412">
      <c r="A412" s="41"/>
      <c r="B412" s="41"/>
      <c r="C412" s="42"/>
      <c r="D412" s="41"/>
      <c r="E412" s="44" t="str">
        <f>IFERROR(__xludf.DUMMYFUNCTION("REGEXEXTRACT(C412, """"""([^""""]+)"""""")"),"#N/A")</f>
        <v>#N/A</v>
      </c>
      <c r="F412" s="44"/>
    </row>
    <row r="413">
      <c r="A413" s="41"/>
      <c r="B413" s="41"/>
      <c r="C413" s="42"/>
      <c r="D413" s="41"/>
      <c r="E413" s="44" t="str">
        <f>IFERROR(__xludf.DUMMYFUNCTION("REGEXEXTRACT(C413, """"""([^""""]+)"""""")"),"#N/A")</f>
        <v>#N/A</v>
      </c>
      <c r="F413" s="44"/>
    </row>
    <row r="414">
      <c r="A414" s="41"/>
      <c r="B414" s="41"/>
      <c r="C414" s="42"/>
      <c r="D414" s="41"/>
      <c r="E414" s="44" t="str">
        <f>IFERROR(__xludf.DUMMYFUNCTION("REGEXEXTRACT(C414, """"""([^""""]+)"""""")"),"#N/A")</f>
        <v>#N/A</v>
      </c>
      <c r="F414" s="44"/>
    </row>
    <row r="415">
      <c r="A415" s="41"/>
      <c r="B415" s="41"/>
      <c r="C415" s="42"/>
      <c r="D415" s="41"/>
      <c r="E415" s="44" t="str">
        <f>IFERROR(__xludf.DUMMYFUNCTION("REGEXEXTRACT(C415, """"""([^""""]+)"""""")"),"#N/A")</f>
        <v>#N/A</v>
      </c>
      <c r="F415" s="44"/>
    </row>
    <row r="416">
      <c r="A416" s="41"/>
      <c r="B416" s="41"/>
      <c r="C416" s="42"/>
      <c r="D416" s="41"/>
      <c r="E416" s="44" t="str">
        <f>IFERROR(__xludf.DUMMYFUNCTION("REGEXEXTRACT(C416, """"""([^""""]+)"""""")"),"#N/A")</f>
        <v>#N/A</v>
      </c>
      <c r="F416" s="44"/>
    </row>
    <row r="417">
      <c r="A417" s="41"/>
      <c r="B417" s="41"/>
      <c r="C417" s="42"/>
      <c r="D417" s="41"/>
      <c r="E417" s="44" t="str">
        <f>IFERROR(__xludf.DUMMYFUNCTION("REGEXEXTRACT(C417, """"""([^""""]+)"""""")"),"#N/A")</f>
        <v>#N/A</v>
      </c>
      <c r="F417" s="44"/>
    </row>
    <row r="418">
      <c r="A418" s="41"/>
      <c r="B418" s="41"/>
      <c r="C418" s="42"/>
      <c r="D418" s="41"/>
      <c r="E418" s="44" t="str">
        <f>IFERROR(__xludf.DUMMYFUNCTION("REGEXEXTRACT(C418, """"""([^""""]+)"""""")"),"#N/A")</f>
        <v>#N/A</v>
      </c>
      <c r="F418" s="44"/>
    </row>
    <row r="419">
      <c r="A419" s="41"/>
      <c r="B419" s="41"/>
      <c r="C419" s="42"/>
      <c r="D419" s="41"/>
      <c r="E419" s="44" t="str">
        <f>IFERROR(__xludf.DUMMYFUNCTION("REGEXEXTRACT(C419, """"""([^""""]+)"""""")"),"#N/A")</f>
        <v>#N/A</v>
      </c>
      <c r="F419" s="44"/>
    </row>
    <row r="420">
      <c r="A420" s="41"/>
      <c r="B420" s="41"/>
      <c r="C420" s="42"/>
      <c r="D420" s="41"/>
      <c r="E420" s="44" t="str">
        <f>IFERROR(__xludf.DUMMYFUNCTION("REGEXEXTRACT(C420, """"""([^""""]+)"""""")"),"#N/A")</f>
        <v>#N/A</v>
      </c>
      <c r="F420" s="44"/>
    </row>
    <row r="421">
      <c r="A421" s="41"/>
      <c r="B421" s="41"/>
      <c r="C421" s="42"/>
      <c r="D421" s="41"/>
      <c r="E421" s="44" t="str">
        <f>IFERROR(__xludf.DUMMYFUNCTION("REGEXEXTRACT(C421, """"""([^""""]+)"""""")"),"#N/A")</f>
        <v>#N/A</v>
      </c>
      <c r="F421" s="44"/>
    </row>
    <row r="422">
      <c r="A422" s="41"/>
      <c r="B422" s="41"/>
      <c r="C422" s="42"/>
      <c r="D422" s="41"/>
      <c r="E422" s="44" t="str">
        <f>IFERROR(__xludf.DUMMYFUNCTION("REGEXEXTRACT(C422, """"""([^""""]+)"""""")"),"#N/A")</f>
        <v>#N/A</v>
      </c>
      <c r="F422" s="44"/>
    </row>
    <row r="423">
      <c r="A423" s="41"/>
      <c r="B423" s="41"/>
      <c r="C423" s="42"/>
      <c r="D423" s="41"/>
      <c r="E423" s="44" t="str">
        <f>IFERROR(__xludf.DUMMYFUNCTION("REGEXEXTRACT(C423, """"""([^""""]+)"""""")"),"#N/A")</f>
        <v>#N/A</v>
      </c>
      <c r="F423" s="44"/>
    </row>
    <row r="424">
      <c r="A424" s="41"/>
      <c r="B424" s="41"/>
      <c r="C424" s="42"/>
      <c r="D424" s="41"/>
      <c r="E424" s="44" t="str">
        <f>IFERROR(__xludf.DUMMYFUNCTION("REGEXEXTRACT(C424, """"""([^""""]+)"""""")"),"#N/A")</f>
        <v>#N/A</v>
      </c>
      <c r="F424" s="44"/>
    </row>
    <row r="425">
      <c r="A425" s="41"/>
      <c r="B425" s="41"/>
      <c r="C425" s="42"/>
      <c r="D425" s="41"/>
      <c r="E425" s="44" t="str">
        <f>IFERROR(__xludf.DUMMYFUNCTION("REGEXEXTRACT(C425, """"""([^""""]+)"""""")"),"#N/A")</f>
        <v>#N/A</v>
      </c>
      <c r="F425" s="44"/>
    </row>
    <row r="426">
      <c r="A426" s="41"/>
      <c r="B426" s="41"/>
      <c r="C426" s="42"/>
      <c r="D426" s="41"/>
      <c r="E426" s="44" t="str">
        <f>IFERROR(__xludf.DUMMYFUNCTION("REGEXEXTRACT(C426, """"""([^""""]+)"""""")"),"#N/A")</f>
        <v>#N/A</v>
      </c>
      <c r="F426" s="44"/>
    </row>
    <row r="427">
      <c r="A427" s="41"/>
      <c r="B427" s="41"/>
      <c r="C427" s="42"/>
      <c r="D427" s="41"/>
      <c r="E427" s="44" t="str">
        <f>IFERROR(__xludf.DUMMYFUNCTION("REGEXEXTRACT(C427, """"""([^""""]+)"""""")"),"#N/A")</f>
        <v>#N/A</v>
      </c>
      <c r="F427" s="44"/>
    </row>
    <row r="428">
      <c r="A428" s="41"/>
      <c r="B428" s="41"/>
      <c r="C428" s="42"/>
      <c r="D428" s="41"/>
      <c r="E428" s="44" t="str">
        <f>IFERROR(__xludf.DUMMYFUNCTION("REGEXEXTRACT(C428, """"""([^""""]+)"""""")"),"#N/A")</f>
        <v>#N/A</v>
      </c>
      <c r="F428" s="44"/>
    </row>
    <row r="429">
      <c r="A429" s="41"/>
      <c r="B429" s="41"/>
      <c r="C429" s="42"/>
      <c r="D429" s="41"/>
      <c r="E429" s="44" t="str">
        <f>IFERROR(__xludf.DUMMYFUNCTION("REGEXEXTRACT(C429, """"""([^""""]+)"""""")"),"#N/A")</f>
        <v>#N/A</v>
      </c>
      <c r="F429" s="44"/>
    </row>
    <row r="430">
      <c r="A430" s="41"/>
      <c r="B430" s="41"/>
      <c r="C430" s="42"/>
      <c r="D430" s="41"/>
      <c r="E430" s="44" t="str">
        <f>IFERROR(__xludf.DUMMYFUNCTION("REGEXEXTRACT(C430, """"""([^""""]+)"""""")"),"#N/A")</f>
        <v>#N/A</v>
      </c>
      <c r="F430" s="44"/>
    </row>
    <row r="431">
      <c r="A431" s="41"/>
      <c r="B431" s="41"/>
      <c r="C431" s="42"/>
      <c r="D431" s="41"/>
      <c r="E431" s="44" t="str">
        <f>IFERROR(__xludf.DUMMYFUNCTION("REGEXEXTRACT(C431, """"""([^""""]+)"""""")"),"#N/A")</f>
        <v>#N/A</v>
      </c>
      <c r="F431" s="44"/>
    </row>
    <row r="432">
      <c r="A432" s="41"/>
      <c r="B432" s="41"/>
      <c r="C432" s="42"/>
      <c r="D432" s="41"/>
      <c r="E432" s="44" t="str">
        <f>IFERROR(__xludf.DUMMYFUNCTION("REGEXEXTRACT(C432, """"""([^""""]+)"""""")"),"#N/A")</f>
        <v>#N/A</v>
      </c>
      <c r="F432" s="44"/>
    </row>
    <row r="433">
      <c r="A433" s="41"/>
      <c r="B433" s="41"/>
      <c r="C433" s="42"/>
      <c r="D433" s="41"/>
      <c r="E433" s="44" t="str">
        <f>IFERROR(__xludf.DUMMYFUNCTION("REGEXEXTRACT(C433, """"""([^""""]+)"""""")"),"#N/A")</f>
        <v>#N/A</v>
      </c>
      <c r="F433" s="44"/>
    </row>
    <row r="434">
      <c r="A434" s="41"/>
      <c r="B434" s="41"/>
      <c r="C434" s="42"/>
      <c r="D434" s="41"/>
      <c r="E434" s="44" t="str">
        <f>IFERROR(__xludf.DUMMYFUNCTION("REGEXEXTRACT(C434, """"""([^""""]+)"""""")"),"#N/A")</f>
        <v>#N/A</v>
      </c>
      <c r="F434" s="44"/>
    </row>
    <row r="435">
      <c r="A435" s="41"/>
      <c r="B435" s="41"/>
      <c r="C435" s="42"/>
      <c r="D435" s="41"/>
      <c r="E435" s="44" t="str">
        <f>IFERROR(__xludf.DUMMYFUNCTION("REGEXEXTRACT(C435, """"""([^""""]+)"""""")"),"#N/A")</f>
        <v>#N/A</v>
      </c>
      <c r="F435" s="44"/>
    </row>
    <row r="436">
      <c r="A436" s="41"/>
      <c r="B436" s="41"/>
      <c r="C436" s="42"/>
      <c r="D436" s="41"/>
      <c r="E436" s="44" t="str">
        <f>IFERROR(__xludf.DUMMYFUNCTION("REGEXEXTRACT(C436, """"""([^""""]+)"""""")"),"#N/A")</f>
        <v>#N/A</v>
      </c>
      <c r="F436" s="44"/>
    </row>
    <row r="437">
      <c r="A437" s="41"/>
      <c r="B437" s="41"/>
      <c r="C437" s="42"/>
      <c r="D437" s="41"/>
      <c r="E437" s="44" t="str">
        <f>IFERROR(__xludf.DUMMYFUNCTION("REGEXEXTRACT(C437, """"""([^""""]+)"""""")"),"#N/A")</f>
        <v>#N/A</v>
      </c>
      <c r="F437" s="44"/>
    </row>
    <row r="438">
      <c r="A438" s="41"/>
      <c r="B438" s="41"/>
      <c r="C438" s="42"/>
      <c r="D438" s="41"/>
      <c r="E438" s="44" t="str">
        <f>IFERROR(__xludf.DUMMYFUNCTION("REGEXEXTRACT(C438, """"""([^""""]+)"""""")"),"#N/A")</f>
        <v>#N/A</v>
      </c>
      <c r="F438" s="44"/>
    </row>
    <row r="439">
      <c r="A439" s="41"/>
      <c r="B439" s="41"/>
      <c r="C439" s="42"/>
      <c r="D439" s="41"/>
      <c r="E439" s="44" t="str">
        <f>IFERROR(__xludf.DUMMYFUNCTION("REGEXEXTRACT(C439, """"""([^""""]+)"""""")"),"#N/A")</f>
        <v>#N/A</v>
      </c>
      <c r="F439" s="44"/>
    </row>
    <row r="440">
      <c r="A440" s="41"/>
      <c r="B440" s="41"/>
      <c r="C440" s="42"/>
      <c r="D440" s="41"/>
      <c r="E440" s="44" t="str">
        <f>IFERROR(__xludf.DUMMYFUNCTION("REGEXEXTRACT(C440, """"""([^""""]+)"""""")"),"#N/A")</f>
        <v>#N/A</v>
      </c>
      <c r="F440" s="44"/>
    </row>
    <row r="441">
      <c r="A441" s="41"/>
      <c r="B441" s="41"/>
      <c r="C441" s="42"/>
      <c r="D441" s="41"/>
      <c r="E441" s="44" t="str">
        <f>IFERROR(__xludf.DUMMYFUNCTION("REGEXEXTRACT(C441, """"""([^""""]+)"""""")"),"#N/A")</f>
        <v>#N/A</v>
      </c>
      <c r="F441" s="44"/>
    </row>
    <row r="442">
      <c r="A442" s="41"/>
      <c r="B442" s="41"/>
      <c r="C442" s="42"/>
      <c r="D442" s="41"/>
      <c r="E442" s="44" t="str">
        <f>IFERROR(__xludf.DUMMYFUNCTION("REGEXEXTRACT(C442, """"""([^""""]+)"""""")"),"#N/A")</f>
        <v>#N/A</v>
      </c>
      <c r="F442" s="44"/>
    </row>
    <row r="443">
      <c r="A443" s="41"/>
      <c r="B443" s="41"/>
      <c r="C443" s="42"/>
      <c r="D443" s="41"/>
      <c r="E443" s="44" t="str">
        <f>IFERROR(__xludf.DUMMYFUNCTION("REGEXEXTRACT(C443, """"""([^""""]+)"""""")"),"#N/A")</f>
        <v>#N/A</v>
      </c>
      <c r="F443" s="44"/>
    </row>
    <row r="444">
      <c r="A444" s="41"/>
      <c r="B444" s="41"/>
      <c r="C444" s="42"/>
      <c r="D444" s="41"/>
      <c r="E444" s="44" t="str">
        <f>IFERROR(__xludf.DUMMYFUNCTION("REGEXEXTRACT(C444, """"""([^""""]+)"""""")"),"#N/A")</f>
        <v>#N/A</v>
      </c>
      <c r="F444" s="44"/>
    </row>
    <row r="445">
      <c r="A445" s="41"/>
      <c r="B445" s="41"/>
      <c r="C445" s="42"/>
      <c r="D445" s="41"/>
      <c r="E445" s="44" t="str">
        <f>IFERROR(__xludf.DUMMYFUNCTION("REGEXEXTRACT(C445, """"""([^""""]+)"""""")"),"#N/A")</f>
        <v>#N/A</v>
      </c>
      <c r="F445" s="44"/>
    </row>
    <row r="446">
      <c r="A446" s="41"/>
      <c r="B446" s="41"/>
      <c r="C446" s="42"/>
      <c r="D446" s="41"/>
      <c r="E446" s="44" t="str">
        <f>IFERROR(__xludf.DUMMYFUNCTION("REGEXEXTRACT(C446, """"""([^""""]+)"""""")"),"#N/A")</f>
        <v>#N/A</v>
      </c>
      <c r="F446" s="44"/>
    </row>
    <row r="447">
      <c r="A447" s="41"/>
      <c r="B447" s="41"/>
      <c r="C447" s="42"/>
      <c r="D447" s="41"/>
      <c r="E447" s="44" t="str">
        <f>IFERROR(__xludf.DUMMYFUNCTION("REGEXEXTRACT(C447, """"""([^""""]+)"""""")"),"#N/A")</f>
        <v>#N/A</v>
      </c>
      <c r="F447" s="44"/>
    </row>
    <row r="448">
      <c r="A448" s="41"/>
      <c r="B448" s="41"/>
      <c r="C448" s="42"/>
      <c r="D448" s="41"/>
      <c r="E448" s="44" t="str">
        <f>IFERROR(__xludf.DUMMYFUNCTION("REGEXEXTRACT(C448, """"""([^""""]+)"""""")"),"#N/A")</f>
        <v>#N/A</v>
      </c>
      <c r="F448" s="44"/>
    </row>
    <row r="449">
      <c r="A449" s="41"/>
      <c r="B449" s="41"/>
      <c r="C449" s="42"/>
      <c r="D449" s="41"/>
      <c r="E449" s="44" t="str">
        <f>IFERROR(__xludf.DUMMYFUNCTION("REGEXEXTRACT(C449, """"""([^""""]+)"""""")"),"#N/A")</f>
        <v>#N/A</v>
      </c>
      <c r="F449" s="44"/>
    </row>
    <row r="450">
      <c r="A450" s="41"/>
      <c r="B450" s="41"/>
      <c r="C450" s="42"/>
      <c r="D450" s="41"/>
      <c r="E450" s="44" t="str">
        <f>IFERROR(__xludf.DUMMYFUNCTION("REGEXEXTRACT(C450, """"""([^""""]+)"""""")"),"#N/A")</f>
        <v>#N/A</v>
      </c>
      <c r="F450" s="44"/>
    </row>
    <row r="451">
      <c r="A451" s="41"/>
      <c r="B451" s="41"/>
      <c r="C451" s="42"/>
      <c r="D451" s="41"/>
      <c r="E451" s="44" t="str">
        <f>IFERROR(__xludf.DUMMYFUNCTION("REGEXEXTRACT(C451, """"""([^""""]+)"""""")"),"#N/A")</f>
        <v>#N/A</v>
      </c>
      <c r="F451" s="44"/>
    </row>
    <row r="452">
      <c r="A452" s="41"/>
      <c r="B452" s="41"/>
      <c r="C452" s="42"/>
      <c r="D452" s="41"/>
      <c r="E452" s="44" t="str">
        <f>IFERROR(__xludf.DUMMYFUNCTION("REGEXEXTRACT(C452, """"""([^""""]+)"""""")"),"#N/A")</f>
        <v>#N/A</v>
      </c>
      <c r="F452" s="44"/>
    </row>
    <row r="453">
      <c r="A453" s="41"/>
      <c r="B453" s="41"/>
      <c r="C453" s="42"/>
      <c r="D453" s="41"/>
      <c r="E453" s="44" t="str">
        <f>IFERROR(__xludf.DUMMYFUNCTION("REGEXEXTRACT(C453, """"""([^""""]+)"""""")"),"#N/A")</f>
        <v>#N/A</v>
      </c>
      <c r="F453" s="44"/>
    </row>
    <row r="454">
      <c r="A454" s="41"/>
      <c r="B454" s="41"/>
      <c r="C454" s="42"/>
      <c r="D454" s="41"/>
      <c r="E454" s="44" t="str">
        <f>IFERROR(__xludf.DUMMYFUNCTION("REGEXEXTRACT(C454, """"""([^""""]+)"""""")"),"#N/A")</f>
        <v>#N/A</v>
      </c>
      <c r="F454" s="44"/>
    </row>
    <row r="455">
      <c r="A455" s="41"/>
      <c r="B455" s="41"/>
      <c r="C455" s="42"/>
      <c r="D455" s="41"/>
      <c r="E455" s="44" t="str">
        <f>IFERROR(__xludf.DUMMYFUNCTION("REGEXEXTRACT(C455, """"""([^""""]+)"""""")"),"#N/A")</f>
        <v>#N/A</v>
      </c>
      <c r="F455" s="44"/>
    </row>
    <row r="456">
      <c r="A456" s="41"/>
      <c r="B456" s="41"/>
      <c r="C456" s="42"/>
      <c r="D456" s="41"/>
      <c r="E456" s="44" t="str">
        <f>IFERROR(__xludf.DUMMYFUNCTION("REGEXEXTRACT(C456, """"""([^""""]+)"""""")"),"#N/A")</f>
        <v>#N/A</v>
      </c>
      <c r="F456" s="44"/>
    </row>
    <row r="457">
      <c r="A457" s="41"/>
      <c r="B457" s="41"/>
      <c r="C457" s="42"/>
      <c r="D457" s="41"/>
      <c r="E457" s="44" t="str">
        <f>IFERROR(__xludf.DUMMYFUNCTION("REGEXEXTRACT(C457, """"""([^""""]+)"""""")"),"#N/A")</f>
        <v>#N/A</v>
      </c>
      <c r="F457" s="44"/>
    </row>
    <row r="458">
      <c r="A458" s="41"/>
      <c r="B458" s="41"/>
      <c r="C458" s="42"/>
      <c r="D458" s="41"/>
      <c r="E458" s="44" t="str">
        <f>IFERROR(__xludf.DUMMYFUNCTION("REGEXEXTRACT(C458, """"""([^""""]+)"""""")"),"#N/A")</f>
        <v>#N/A</v>
      </c>
      <c r="F458" s="44"/>
    </row>
    <row r="459">
      <c r="A459" s="41"/>
      <c r="B459" s="41"/>
      <c r="C459" s="42"/>
      <c r="D459" s="41"/>
      <c r="E459" s="44" t="str">
        <f>IFERROR(__xludf.DUMMYFUNCTION("REGEXEXTRACT(C459, """"""([^""""]+)"""""")"),"#N/A")</f>
        <v>#N/A</v>
      </c>
      <c r="F459" s="44"/>
    </row>
    <row r="460">
      <c r="A460" s="41"/>
      <c r="B460" s="41"/>
      <c r="C460" s="42"/>
      <c r="D460" s="41"/>
      <c r="E460" s="44" t="str">
        <f>IFERROR(__xludf.DUMMYFUNCTION("REGEXEXTRACT(C460, """"""([^""""]+)"""""")"),"#N/A")</f>
        <v>#N/A</v>
      </c>
      <c r="F460" s="44"/>
    </row>
    <row r="461">
      <c r="A461" s="41"/>
      <c r="B461" s="41"/>
      <c r="C461" s="42"/>
      <c r="D461" s="41"/>
      <c r="E461" s="44" t="str">
        <f>IFERROR(__xludf.DUMMYFUNCTION("REGEXEXTRACT(C461, """"""([^""""]+)"""""")"),"#N/A")</f>
        <v>#N/A</v>
      </c>
      <c r="F461" s="44"/>
    </row>
    <row r="462">
      <c r="A462" s="41"/>
      <c r="B462" s="41"/>
      <c r="C462" s="42"/>
      <c r="D462" s="41"/>
      <c r="E462" s="44" t="str">
        <f>IFERROR(__xludf.DUMMYFUNCTION("REGEXEXTRACT(C462, """"""([^""""]+)"""""")"),"#N/A")</f>
        <v>#N/A</v>
      </c>
      <c r="F462" s="44"/>
    </row>
    <row r="463">
      <c r="A463" s="41"/>
      <c r="B463" s="41"/>
      <c r="C463" s="42"/>
      <c r="D463" s="41"/>
      <c r="E463" s="44" t="str">
        <f>IFERROR(__xludf.DUMMYFUNCTION("REGEXEXTRACT(C463, """"""([^""""]+)"""""")"),"#N/A")</f>
        <v>#N/A</v>
      </c>
      <c r="F463" s="44"/>
    </row>
    <row r="464">
      <c r="A464" s="41"/>
      <c r="B464" s="41"/>
      <c r="C464" s="42"/>
      <c r="D464" s="41"/>
      <c r="E464" s="44" t="str">
        <f>IFERROR(__xludf.DUMMYFUNCTION("REGEXEXTRACT(C464, """"""([^""""]+)"""""")"),"#N/A")</f>
        <v>#N/A</v>
      </c>
      <c r="F464" s="44"/>
    </row>
    <row r="465">
      <c r="A465" s="41"/>
      <c r="B465" s="41"/>
      <c r="C465" s="42"/>
      <c r="D465" s="41"/>
      <c r="E465" s="44" t="str">
        <f>IFERROR(__xludf.DUMMYFUNCTION("REGEXEXTRACT(C465, """"""([^""""]+)"""""")"),"#N/A")</f>
        <v>#N/A</v>
      </c>
      <c r="F465" s="44"/>
    </row>
    <row r="466">
      <c r="A466" s="41"/>
      <c r="B466" s="41"/>
      <c r="C466" s="42"/>
      <c r="D466" s="41"/>
      <c r="E466" s="44" t="str">
        <f>IFERROR(__xludf.DUMMYFUNCTION("REGEXEXTRACT(C466, """"""([^""""]+)"""""")"),"#N/A")</f>
        <v>#N/A</v>
      </c>
      <c r="F466" s="44"/>
    </row>
    <row r="467">
      <c r="A467" s="41"/>
      <c r="B467" s="41"/>
      <c r="C467" s="42"/>
      <c r="D467" s="41"/>
      <c r="E467" s="44" t="str">
        <f>IFERROR(__xludf.DUMMYFUNCTION("REGEXEXTRACT(C467, """"""([^""""]+)"""""")"),"#N/A")</f>
        <v>#N/A</v>
      </c>
      <c r="F467" s="44"/>
    </row>
    <row r="468">
      <c r="A468" s="41"/>
      <c r="B468" s="41"/>
      <c r="C468" s="42"/>
      <c r="D468" s="41"/>
      <c r="E468" s="44" t="str">
        <f>IFERROR(__xludf.DUMMYFUNCTION("REGEXEXTRACT(C468, """"""([^""""]+)"""""")"),"#N/A")</f>
        <v>#N/A</v>
      </c>
      <c r="F468" s="44"/>
    </row>
    <row r="469">
      <c r="A469" s="41"/>
      <c r="B469" s="41"/>
      <c r="C469" s="42"/>
      <c r="D469" s="41"/>
      <c r="E469" s="44" t="str">
        <f>IFERROR(__xludf.DUMMYFUNCTION("REGEXEXTRACT(C469, """"""([^""""]+)"""""")"),"#N/A")</f>
        <v>#N/A</v>
      </c>
      <c r="F469" s="44"/>
    </row>
    <row r="470">
      <c r="A470" s="41"/>
      <c r="B470" s="41"/>
      <c r="C470" s="42"/>
      <c r="D470" s="41"/>
      <c r="E470" s="44" t="str">
        <f>IFERROR(__xludf.DUMMYFUNCTION("REGEXEXTRACT(C470, """"""([^""""]+)"""""")"),"#N/A")</f>
        <v>#N/A</v>
      </c>
      <c r="F470" s="44"/>
    </row>
    <row r="471">
      <c r="A471" s="41"/>
      <c r="B471" s="41"/>
      <c r="C471" s="42"/>
      <c r="D471" s="41"/>
      <c r="E471" s="44" t="str">
        <f>IFERROR(__xludf.DUMMYFUNCTION("REGEXEXTRACT(C471, """"""([^""""]+)"""""")"),"#N/A")</f>
        <v>#N/A</v>
      </c>
      <c r="F471" s="44"/>
    </row>
    <row r="472">
      <c r="A472" s="41"/>
      <c r="B472" s="41"/>
      <c r="C472" s="42"/>
      <c r="D472" s="41"/>
      <c r="E472" s="44" t="str">
        <f>IFERROR(__xludf.DUMMYFUNCTION("REGEXEXTRACT(C472, """"""([^""""]+)"""""")"),"#N/A")</f>
        <v>#N/A</v>
      </c>
      <c r="F472" s="44"/>
    </row>
    <row r="473">
      <c r="A473" s="41"/>
      <c r="B473" s="41"/>
      <c r="C473" s="42"/>
      <c r="D473" s="41"/>
      <c r="E473" s="44" t="str">
        <f>IFERROR(__xludf.DUMMYFUNCTION("REGEXEXTRACT(C473, """"""([^""""]+)"""""")"),"#N/A")</f>
        <v>#N/A</v>
      </c>
      <c r="F473" s="44"/>
    </row>
    <row r="474">
      <c r="A474" s="41"/>
      <c r="B474" s="41"/>
      <c r="C474" s="42"/>
      <c r="D474" s="41"/>
      <c r="E474" s="44" t="str">
        <f>IFERROR(__xludf.DUMMYFUNCTION("REGEXEXTRACT(C474, """"""([^""""]+)"""""")"),"#N/A")</f>
        <v>#N/A</v>
      </c>
      <c r="F474" s="44"/>
    </row>
    <row r="475">
      <c r="A475" s="41"/>
      <c r="B475" s="41"/>
      <c r="C475" s="42"/>
      <c r="D475" s="41"/>
      <c r="E475" s="44" t="str">
        <f>IFERROR(__xludf.DUMMYFUNCTION("REGEXEXTRACT(C475, """"""([^""""]+)"""""")"),"#N/A")</f>
        <v>#N/A</v>
      </c>
      <c r="F475" s="44"/>
    </row>
    <row r="476">
      <c r="A476" s="41"/>
      <c r="B476" s="41"/>
      <c r="C476" s="42"/>
      <c r="D476" s="41"/>
      <c r="E476" s="44" t="str">
        <f>IFERROR(__xludf.DUMMYFUNCTION("REGEXEXTRACT(C476, """"""([^""""]+)"""""")"),"#N/A")</f>
        <v>#N/A</v>
      </c>
      <c r="F476" s="44"/>
    </row>
    <row r="477">
      <c r="A477" s="41"/>
      <c r="B477" s="41"/>
      <c r="C477" s="42"/>
      <c r="D477" s="41"/>
      <c r="E477" s="44" t="str">
        <f>IFERROR(__xludf.DUMMYFUNCTION("REGEXEXTRACT(C477, """"""([^""""]+)"""""")"),"#N/A")</f>
        <v>#N/A</v>
      </c>
      <c r="F477" s="44"/>
    </row>
    <row r="478">
      <c r="A478" s="41"/>
      <c r="B478" s="41"/>
      <c r="C478" s="42"/>
      <c r="D478" s="41"/>
      <c r="E478" s="44" t="str">
        <f>IFERROR(__xludf.DUMMYFUNCTION("REGEXEXTRACT(C478, """"""([^""""]+)"""""")"),"#N/A")</f>
        <v>#N/A</v>
      </c>
      <c r="F478" s="44"/>
    </row>
    <row r="479">
      <c r="A479" s="41"/>
      <c r="B479" s="41"/>
      <c r="C479" s="42"/>
      <c r="D479" s="41"/>
      <c r="E479" s="44" t="str">
        <f>IFERROR(__xludf.DUMMYFUNCTION("REGEXEXTRACT(C479, """"""([^""""]+)"""""")"),"#N/A")</f>
        <v>#N/A</v>
      </c>
      <c r="F479" s="44"/>
    </row>
    <row r="480">
      <c r="A480" s="41"/>
      <c r="B480" s="41"/>
      <c r="C480" s="42"/>
      <c r="D480" s="41"/>
      <c r="E480" s="44" t="str">
        <f>IFERROR(__xludf.DUMMYFUNCTION("REGEXEXTRACT(C480, """"""([^""""]+)"""""")"),"#N/A")</f>
        <v>#N/A</v>
      </c>
      <c r="F480" s="44"/>
    </row>
    <row r="481">
      <c r="A481" s="41"/>
      <c r="B481" s="41"/>
      <c r="C481" s="42"/>
      <c r="D481" s="41"/>
      <c r="E481" s="44" t="str">
        <f>IFERROR(__xludf.DUMMYFUNCTION("REGEXEXTRACT(C481, """"""([^""""]+)"""""")"),"#N/A")</f>
        <v>#N/A</v>
      </c>
      <c r="F481" s="44"/>
    </row>
    <row r="482">
      <c r="A482" s="41"/>
      <c r="B482" s="41"/>
      <c r="C482" s="42"/>
      <c r="D482" s="41"/>
      <c r="E482" s="44" t="str">
        <f>IFERROR(__xludf.DUMMYFUNCTION("REGEXEXTRACT(C482, """"""([^""""]+)"""""")"),"#N/A")</f>
        <v>#N/A</v>
      </c>
      <c r="F482" s="44"/>
    </row>
    <row r="483">
      <c r="A483" s="41"/>
      <c r="B483" s="41"/>
      <c r="C483" s="42"/>
      <c r="D483" s="41"/>
      <c r="E483" s="44" t="str">
        <f>IFERROR(__xludf.DUMMYFUNCTION("REGEXEXTRACT(C483, """"""([^""""]+)"""""")"),"#N/A")</f>
        <v>#N/A</v>
      </c>
      <c r="F483" s="44"/>
    </row>
    <row r="484">
      <c r="A484" s="41"/>
      <c r="B484" s="41"/>
      <c r="C484" s="42"/>
      <c r="D484" s="41"/>
      <c r="E484" s="44" t="str">
        <f>IFERROR(__xludf.DUMMYFUNCTION("REGEXEXTRACT(C484, """"""([^""""]+)"""""")"),"#N/A")</f>
        <v>#N/A</v>
      </c>
      <c r="F484" s="44"/>
    </row>
    <row r="485">
      <c r="A485" s="41"/>
      <c r="B485" s="41"/>
      <c r="C485" s="42"/>
      <c r="D485" s="41"/>
      <c r="E485" s="44" t="str">
        <f>IFERROR(__xludf.DUMMYFUNCTION("REGEXEXTRACT(C485, """"""([^""""]+)"""""")"),"#N/A")</f>
        <v>#N/A</v>
      </c>
      <c r="F485" s="44"/>
    </row>
    <row r="486">
      <c r="A486" s="41"/>
      <c r="B486" s="41"/>
      <c r="C486" s="42"/>
      <c r="D486" s="41"/>
      <c r="E486" s="44" t="str">
        <f>IFERROR(__xludf.DUMMYFUNCTION("REGEXEXTRACT(C486, """"""([^""""]+)"""""")"),"#N/A")</f>
        <v>#N/A</v>
      </c>
      <c r="F486" s="44"/>
    </row>
    <row r="487">
      <c r="A487" s="41"/>
      <c r="B487" s="41"/>
      <c r="C487" s="42"/>
      <c r="D487" s="41"/>
      <c r="E487" s="44" t="str">
        <f>IFERROR(__xludf.DUMMYFUNCTION("REGEXEXTRACT(C487, """"""([^""""]+)"""""")"),"#N/A")</f>
        <v>#N/A</v>
      </c>
      <c r="F487" s="44"/>
    </row>
    <row r="488">
      <c r="A488" s="41"/>
      <c r="B488" s="41"/>
      <c r="C488" s="42"/>
      <c r="D488" s="41"/>
      <c r="E488" s="44" t="str">
        <f>IFERROR(__xludf.DUMMYFUNCTION("REGEXEXTRACT(C488, """"""([^""""]+)"""""")"),"#N/A")</f>
        <v>#N/A</v>
      </c>
      <c r="F488" s="44"/>
    </row>
    <row r="489">
      <c r="A489" s="41"/>
      <c r="B489" s="41"/>
      <c r="C489" s="42"/>
      <c r="D489" s="41"/>
      <c r="E489" s="44" t="str">
        <f>IFERROR(__xludf.DUMMYFUNCTION("REGEXEXTRACT(C489, """"""([^""""]+)"""""")"),"#N/A")</f>
        <v>#N/A</v>
      </c>
      <c r="F489" s="44"/>
    </row>
    <row r="490">
      <c r="A490" s="41"/>
      <c r="B490" s="41"/>
      <c r="C490" s="42"/>
      <c r="D490" s="41"/>
      <c r="E490" s="44" t="str">
        <f>IFERROR(__xludf.DUMMYFUNCTION("REGEXEXTRACT(C490, """"""([^""""]+)"""""")"),"#N/A")</f>
        <v>#N/A</v>
      </c>
      <c r="F490" s="44"/>
    </row>
    <row r="491">
      <c r="A491" s="41"/>
      <c r="B491" s="41"/>
      <c r="C491" s="42"/>
      <c r="D491" s="41"/>
      <c r="E491" s="44" t="str">
        <f>IFERROR(__xludf.DUMMYFUNCTION("REGEXEXTRACT(C491, """"""([^""""]+)"""""")"),"#N/A")</f>
        <v>#N/A</v>
      </c>
      <c r="F491" s="44"/>
    </row>
    <row r="492">
      <c r="A492" s="41"/>
      <c r="B492" s="41"/>
      <c r="C492" s="42"/>
      <c r="D492" s="41"/>
      <c r="E492" s="44" t="str">
        <f>IFERROR(__xludf.DUMMYFUNCTION("REGEXEXTRACT(C492, """"""([^""""]+)"""""")"),"#N/A")</f>
        <v>#N/A</v>
      </c>
      <c r="F492" s="44"/>
    </row>
    <row r="493">
      <c r="A493" s="41"/>
      <c r="B493" s="41"/>
      <c r="C493" s="42"/>
      <c r="D493" s="41"/>
      <c r="E493" s="44" t="str">
        <f>IFERROR(__xludf.DUMMYFUNCTION("REGEXEXTRACT(C493, """"""([^""""]+)"""""")"),"#N/A")</f>
        <v>#N/A</v>
      </c>
      <c r="F493" s="44"/>
    </row>
    <row r="494">
      <c r="A494" s="41"/>
      <c r="B494" s="41"/>
      <c r="C494" s="42"/>
      <c r="D494" s="41"/>
      <c r="E494" s="44" t="str">
        <f>IFERROR(__xludf.DUMMYFUNCTION("REGEXEXTRACT(C494, """"""([^""""]+)"""""")"),"#N/A")</f>
        <v>#N/A</v>
      </c>
      <c r="F494" s="44"/>
    </row>
    <row r="495">
      <c r="A495" s="41"/>
      <c r="B495" s="41"/>
      <c r="C495" s="42"/>
      <c r="D495" s="41"/>
      <c r="E495" s="44" t="str">
        <f>IFERROR(__xludf.DUMMYFUNCTION("REGEXEXTRACT(C495, """"""([^""""]+)"""""")"),"#N/A")</f>
        <v>#N/A</v>
      </c>
      <c r="F495" s="44"/>
    </row>
    <row r="496">
      <c r="A496" s="41"/>
      <c r="B496" s="41"/>
      <c r="C496" s="42"/>
      <c r="D496" s="41"/>
      <c r="E496" s="44" t="str">
        <f>IFERROR(__xludf.DUMMYFUNCTION("REGEXEXTRACT(C496, """"""([^""""]+)"""""")"),"#N/A")</f>
        <v>#N/A</v>
      </c>
      <c r="F496" s="44"/>
    </row>
    <row r="497">
      <c r="A497" s="41"/>
      <c r="B497" s="41"/>
      <c r="C497" s="42"/>
      <c r="D497" s="41"/>
      <c r="E497" s="44" t="str">
        <f>IFERROR(__xludf.DUMMYFUNCTION("REGEXEXTRACT(C497, """"""([^""""]+)"""""")"),"#N/A")</f>
        <v>#N/A</v>
      </c>
      <c r="F497" s="44"/>
    </row>
    <row r="498">
      <c r="A498" s="41"/>
      <c r="B498" s="41"/>
      <c r="C498" s="42"/>
      <c r="D498" s="41"/>
      <c r="E498" s="44" t="str">
        <f>IFERROR(__xludf.DUMMYFUNCTION("REGEXEXTRACT(C498, """"""([^""""]+)"""""")"),"#N/A")</f>
        <v>#N/A</v>
      </c>
      <c r="F498" s="44"/>
    </row>
    <row r="499">
      <c r="A499" s="41"/>
      <c r="B499" s="41"/>
      <c r="C499" s="42"/>
      <c r="D499" s="41"/>
      <c r="E499" s="44" t="str">
        <f>IFERROR(__xludf.DUMMYFUNCTION("REGEXEXTRACT(C499, """"""([^""""]+)"""""")"),"#N/A")</f>
        <v>#N/A</v>
      </c>
      <c r="F499" s="44"/>
    </row>
    <row r="500">
      <c r="A500" s="41"/>
      <c r="B500" s="41"/>
      <c r="C500" s="42"/>
      <c r="D500" s="41"/>
      <c r="E500" s="44" t="str">
        <f>IFERROR(__xludf.DUMMYFUNCTION("REGEXEXTRACT(C500, """"""([^""""]+)"""""")"),"#N/A")</f>
        <v>#N/A</v>
      </c>
      <c r="F500" s="44"/>
    </row>
    <row r="501">
      <c r="A501" s="41"/>
      <c r="B501" s="41"/>
      <c r="C501" s="42"/>
      <c r="D501" s="41"/>
      <c r="E501" s="44" t="str">
        <f>IFERROR(__xludf.DUMMYFUNCTION("REGEXEXTRACT(C501, """"""([^""""]+)"""""")"),"#N/A")</f>
        <v>#N/A</v>
      </c>
      <c r="F501" s="44"/>
    </row>
    <row r="502">
      <c r="A502" s="41"/>
      <c r="B502" s="41"/>
      <c r="C502" s="42"/>
      <c r="D502" s="41"/>
      <c r="E502" s="44" t="str">
        <f>IFERROR(__xludf.DUMMYFUNCTION("REGEXEXTRACT(C502, """"""([^""""]+)"""""")"),"#N/A")</f>
        <v>#N/A</v>
      </c>
      <c r="F502" s="44"/>
    </row>
    <row r="503">
      <c r="A503" s="41"/>
      <c r="B503" s="41"/>
      <c r="C503" s="42"/>
      <c r="D503" s="41"/>
      <c r="E503" s="44" t="str">
        <f>IFERROR(__xludf.DUMMYFUNCTION("REGEXEXTRACT(C503, """"""([^""""]+)"""""")"),"#N/A")</f>
        <v>#N/A</v>
      </c>
      <c r="F503" s="44"/>
    </row>
    <row r="504">
      <c r="A504" s="41"/>
      <c r="B504" s="41"/>
      <c r="C504" s="42"/>
      <c r="D504" s="41"/>
      <c r="E504" s="44" t="str">
        <f>IFERROR(__xludf.DUMMYFUNCTION("REGEXEXTRACT(C504, """"""([^""""]+)"""""")"),"#N/A")</f>
        <v>#N/A</v>
      </c>
      <c r="F504" s="44"/>
    </row>
    <row r="505">
      <c r="A505" s="41"/>
      <c r="B505" s="41"/>
      <c r="C505" s="42"/>
      <c r="D505" s="41"/>
      <c r="E505" s="44" t="str">
        <f>IFERROR(__xludf.DUMMYFUNCTION("REGEXEXTRACT(C505, """"""([^""""]+)"""""")"),"#N/A")</f>
        <v>#N/A</v>
      </c>
      <c r="F505" s="44"/>
    </row>
    <row r="506">
      <c r="A506" s="41"/>
      <c r="B506" s="41"/>
      <c r="C506" s="42"/>
      <c r="D506" s="41"/>
      <c r="E506" s="44" t="str">
        <f>IFERROR(__xludf.DUMMYFUNCTION("REGEXEXTRACT(C506, """"""([^""""]+)"""""")"),"#N/A")</f>
        <v>#N/A</v>
      </c>
      <c r="F506" s="44"/>
    </row>
    <row r="507">
      <c r="A507" s="41"/>
      <c r="B507" s="41"/>
      <c r="C507" s="42"/>
      <c r="D507" s="41"/>
      <c r="E507" s="44" t="str">
        <f>IFERROR(__xludf.DUMMYFUNCTION("REGEXEXTRACT(C507, """"""([^""""]+)"""""")"),"#N/A")</f>
        <v>#N/A</v>
      </c>
      <c r="F507" s="44"/>
    </row>
    <row r="508">
      <c r="A508" s="41"/>
      <c r="B508" s="41"/>
      <c r="C508" s="42"/>
      <c r="D508" s="41"/>
      <c r="E508" s="44" t="str">
        <f>IFERROR(__xludf.DUMMYFUNCTION("REGEXEXTRACT(C508, """"""([^""""]+)"""""")"),"#N/A")</f>
        <v>#N/A</v>
      </c>
      <c r="F508" s="44"/>
    </row>
    <row r="509">
      <c r="A509" s="41"/>
      <c r="B509" s="41"/>
      <c r="C509" s="42"/>
      <c r="D509" s="41"/>
      <c r="E509" s="44" t="str">
        <f>IFERROR(__xludf.DUMMYFUNCTION("REGEXEXTRACT(C509, """"""([^""""]+)"""""")"),"#N/A")</f>
        <v>#N/A</v>
      </c>
      <c r="F509" s="44"/>
    </row>
    <row r="510">
      <c r="A510" s="41"/>
      <c r="B510" s="41"/>
      <c r="C510" s="42"/>
      <c r="D510" s="41"/>
      <c r="E510" s="44" t="str">
        <f>IFERROR(__xludf.DUMMYFUNCTION("REGEXEXTRACT(C510, """"""([^""""]+)"""""")"),"#N/A")</f>
        <v>#N/A</v>
      </c>
      <c r="F510" s="44"/>
    </row>
    <row r="511">
      <c r="A511" s="41"/>
      <c r="B511" s="41"/>
      <c r="C511" s="42"/>
      <c r="D511" s="41"/>
      <c r="E511" s="44" t="str">
        <f>IFERROR(__xludf.DUMMYFUNCTION("REGEXEXTRACT(C511, """"""([^""""]+)"""""")"),"#N/A")</f>
        <v>#N/A</v>
      </c>
      <c r="F511" s="44"/>
    </row>
    <row r="512">
      <c r="A512" s="41"/>
      <c r="B512" s="41"/>
      <c r="C512" s="42"/>
      <c r="D512" s="41"/>
      <c r="E512" s="44" t="str">
        <f>IFERROR(__xludf.DUMMYFUNCTION("REGEXEXTRACT(C512, """"""([^""""]+)"""""")"),"#N/A")</f>
        <v>#N/A</v>
      </c>
      <c r="F512" s="44"/>
    </row>
    <row r="513">
      <c r="A513" s="41"/>
      <c r="B513" s="41"/>
      <c r="C513" s="42"/>
      <c r="D513" s="41"/>
      <c r="E513" s="44" t="str">
        <f>IFERROR(__xludf.DUMMYFUNCTION("REGEXEXTRACT(C513, """"""([^""""]+)"""""")"),"#N/A")</f>
        <v>#N/A</v>
      </c>
      <c r="F513" s="44"/>
    </row>
    <row r="514">
      <c r="A514" s="41"/>
      <c r="B514" s="41"/>
      <c r="C514" s="42"/>
      <c r="D514" s="41"/>
      <c r="E514" s="44" t="str">
        <f>IFERROR(__xludf.DUMMYFUNCTION("REGEXEXTRACT(C514, """"""([^""""]+)"""""")"),"#N/A")</f>
        <v>#N/A</v>
      </c>
      <c r="F514" s="44"/>
    </row>
    <row r="515">
      <c r="A515" s="41"/>
      <c r="B515" s="41"/>
      <c r="C515" s="42"/>
      <c r="D515" s="41"/>
      <c r="E515" s="44" t="str">
        <f>IFERROR(__xludf.DUMMYFUNCTION("REGEXEXTRACT(C515, """"""([^""""]+)"""""")"),"#N/A")</f>
        <v>#N/A</v>
      </c>
      <c r="F515" s="44"/>
    </row>
    <row r="516">
      <c r="A516" s="41"/>
      <c r="B516" s="41"/>
      <c r="C516" s="42"/>
      <c r="D516" s="41"/>
      <c r="E516" s="44" t="str">
        <f>IFERROR(__xludf.DUMMYFUNCTION("REGEXEXTRACT(C516, """"""([^""""]+)"""""")"),"#N/A")</f>
        <v>#N/A</v>
      </c>
      <c r="F516" s="44"/>
    </row>
    <row r="517">
      <c r="A517" s="41"/>
      <c r="B517" s="41"/>
      <c r="C517" s="42"/>
      <c r="D517" s="41"/>
      <c r="E517" s="44" t="str">
        <f>IFERROR(__xludf.DUMMYFUNCTION("REGEXEXTRACT(C517, """"""([^""""]+)"""""")"),"#N/A")</f>
        <v>#N/A</v>
      </c>
      <c r="F517" s="44"/>
    </row>
    <row r="518">
      <c r="A518" s="41"/>
      <c r="B518" s="41"/>
      <c r="C518" s="42"/>
      <c r="D518" s="41"/>
      <c r="E518" s="44" t="str">
        <f>IFERROR(__xludf.DUMMYFUNCTION("REGEXEXTRACT(C518, """"""([^""""]+)"""""")"),"#N/A")</f>
        <v>#N/A</v>
      </c>
      <c r="F518" s="44"/>
    </row>
    <row r="519">
      <c r="A519" s="41"/>
      <c r="B519" s="41"/>
      <c r="C519" s="42"/>
      <c r="D519" s="41"/>
      <c r="E519" s="44" t="str">
        <f>IFERROR(__xludf.DUMMYFUNCTION("REGEXEXTRACT(C519, """"""([^""""]+)"""""")"),"#N/A")</f>
        <v>#N/A</v>
      </c>
      <c r="F519" s="44"/>
    </row>
    <row r="520">
      <c r="A520" s="41"/>
      <c r="B520" s="41"/>
      <c r="C520" s="42"/>
      <c r="D520" s="41"/>
      <c r="E520" s="44" t="str">
        <f>IFERROR(__xludf.DUMMYFUNCTION("REGEXEXTRACT(C520, """"""([^""""]+)"""""")"),"#N/A")</f>
        <v>#N/A</v>
      </c>
      <c r="F520" s="44"/>
    </row>
    <row r="521">
      <c r="A521" s="41"/>
      <c r="B521" s="41"/>
      <c r="C521" s="42"/>
      <c r="D521" s="41"/>
      <c r="E521" s="44" t="str">
        <f>IFERROR(__xludf.DUMMYFUNCTION("REGEXEXTRACT(C521, """"""([^""""]+)"""""")"),"#N/A")</f>
        <v>#N/A</v>
      </c>
      <c r="F521" s="44"/>
    </row>
    <row r="522">
      <c r="A522" s="41"/>
      <c r="B522" s="41"/>
      <c r="C522" s="42"/>
      <c r="D522" s="41"/>
      <c r="E522" s="44" t="str">
        <f>IFERROR(__xludf.DUMMYFUNCTION("REGEXEXTRACT(C522, """"""([^""""]+)"""""")"),"#N/A")</f>
        <v>#N/A</v>
      </c>
      <c r="F522" s="44"/>
    </row>
    <row r="523">
      <c r="A523" s="41"/>
      <c r="B523" s="41"/>
      <c r="C523" s="42"/>
      <c r="D523" s="41"/>
      <c r="E523" s="44" t="str">
        <f>IFERROR(__xludf.DUMMYFUNCTION("REGEXEXTRACT(C523, """"""([^""""]+)"""""")"),"#N/A")</f>
        <v>#N/A</v>
      </c>
      <c r="F523" s="44"/>
    </row>
    <row r="524">
      <c r="A524" s="41"/>
      <c r="B524" s="41"/>
      <c r="C524" s="42"/>
      <c r="D524" s="41"/>
      <c r="E524" s="44" t="str">
        <f>IFERROR(__xludf.DUMMYFUNCTION("REGEXEXTRACT(C524, """"""([^""""]+)"""""")"),"#N/A")</f>
        <v>#N/A</v>
      </c>
      <c r="F524" s="44"/>
    </row>
    <row r="525">
      <c r="A525" s="41"/>
      <c r="B525" s="41"/>
      <c r="C525" s="42"/>
      <c r="D525" s="41"/>
      <c r="E525" s="44" t="str">
        <f>IFERROR(__xludf.DUMMYFUNCTION("REGEXEXTRACT(C525, """"""([^""""]+)"""""")"),"#N/A")</f>
        <v>#N/A</v>
      </c>
      <c r="F525" s="44"/>
    </row>
    <row r="526">
      <c r="A526" s="41"/>
      <c r="B526" s="41"/>
      <c r="C526" s="42"/>
      <c r="D526" s="41"/>
      <c r="E526" s="44" t="str">
        <f>IFERROR(__xludf.DUMMYFUNCTION("REGEXEXTRACT(C526, """"""([^""""]+)"""""")"),"#N/A")</f>
        <v>#N/A</v>
      </c>
      <c r="F526" s="44"/>
    </row>
    <row r="527">
      <c r="A527" s="41"/>
      <c r="B527" s="41"/>
      <c r="C527" s="42"/>
      <c r="D527" s="41"/>
      <c r="E527" s="44" t="str">
        <f>IFERROR(__xludf.DUMMYFUNCTION("REGEXEXTRACT(C527, """"""([^""""]+)"""""")"),"#N/A")</f>
        <v>#N/A</v>
      </c>
      <c r="F527" s="44"/>
    </row>
    <row r="528">
      <c r="A528" s="41"/>
      <c r="B528" s="41"/>
      <c r="C528" s="42"/>
      <c r="D528" s="41"/>
      <c r="E528" s="44" t="str">
        <f>IFERROR(__xludf.DUMMYFUNCTION("REGEXEXTRACT(C528, """"""([^""""]+)"""""")"),"#N/A")</f>
        <v>#N/A</v>
      </c>
      <c r="F528" s="44"/>
    </row>
    <row r="529">
      <c r="A529" s="41"/>
      <c r="B529" s="41"/>
      <c r="C529" s="42"/>
      <c r="D529" s="41"/>
      <c r="E529" s="44" t="str">
        <f>IFERROR(__xludf.DUMMYFUNCTION("REGEXEXTRACT(C529, """"""([^""""]+)"""""")"),"#N/A")</f>
        <v>#N/A</v>
      </c>
      <c r="F529" s="44"/>
    </row>
    <row r="530">
      <c r="A530" s="41"/>
      <c r="B530" s="41"/>
      <c r="C530" s="42"/>
      <c r="D530" s="41"/>
      <c r="E530" s="44" t="str">
        <f>IFERROR(__xludf.DUMMYFUNCTION("REGEXEXTRACT(C530, """"""([^""""]+)"""""")"),"#N/A")</f>
        <v>#N/A</v>
      </c>
      <c r="F530" s="44"/>
    </row>
    <row r="531">
      <c r="A531" s="41"/>
      <c r="B531" s="41"/>
      <c r="C531" s="42"/>
      <c r="D531" s="41"/>
      <c r="E531" s="44" t="str">
        <f>IFERROR(__xludf.DUMMYFUNCTION("REGEXEXTRACT(C531, """"""([^""""]+)"""""")"),"#N/A")</f>
        <v>#N/A</v>
      </c>
      <c r="F531" s="44"/>
    </row>
    <row r="532">
      <c r="A532" s="41"/>
      <c r="B532" s="41"/>
      <c r="C532" s="42"/>
      <c r="D532" s="41"/>
      <c r="E532" s="44" t="str">
        <f>IFERROR(__xludf.DUMMYFUNCTION("REGEXEXTRACT(C532, """"""([^""""]+)"""""")"),"#N/A")</f>
        <v>#N/A</v>
      </c>
      <c r="F532" s="44"/>
    </row>
    <row r="533">
      <c r="A533" s="41"/>
      <c r="B533" s="41"/>
      <c r="C533" s="42"/>
      <c r="D533" s="41"/>
      <c r="E533" s="44" t="str">
        <f>IFERROR(__xludf.DUMMYFUNCTION("REGEXEXTRACT(C533, """"""([^""""]+)"""""")"),"#N/A")</f>
        <v>#N/A</v>
      </c>
      <c r="F533" s="44"/>
    </row>
    <row r="534">
      <c r="A534" s="41"/>
      <c r="B534" s="41"/>
      <c r="C534" s="42"/>
      <c r="D534" s="41"/>
      <c r="E534" s="44" t="str">
        <f>IFERROR(__xludf.DUMMYFUNCTION("REGEXEXTRACT(C534, """"""([^""""]+)"""""")"),"#N/A")</f>
        <v>#N/A</v>
      </c>
      <c r="F534" s="44"/>
    </row>
    <row r="535">
      <c r="A535" s="41"/>
      <c r="B535" s="41"/>
      <c r="C535" s="42"/>
      <c r="D535" s="41"/>
      <c r="E535" s="44" t="str">
        <f>IFERROR(__xludf.DUMMYFUNCTION("REGEXEXTRACT(C535, """"""([^""""]+)"""""")"),"#N/A")</f>
        <v>#N/A</v>
      </c>
      <c r="F535" s="44"/>
    </row>
    <row r="536">
      <c r="A536" s="41"/>
      <c r="B536" s="41"/>
      <c r="C536" s="42"/>
      <c r="D536" s="41"/>
      <c r="E536" s="44" t="str">
        <f>IFERROR(__xludf.DUMMYFUNCTION("REGEXEXTRACT(C536, """"""([^""""]+)"""""")"),"#N/A")</f>
        <v>#N/A</v>
      </c>
      <c r="F536" s="44"/>
    </row>
    <row r="537">
      <c r="A537" s="41"/>
      <c r="B537" s="41"/>
      <c r="C537" s="42"/>
      <c r="D537" s="41"/>
      <c r="E537" s="44" t="str">
        <f>IFERROR(__xludf.DUMMYFUNCTION("REGEXEXTRACT(C537, """"""([^""""]+)"""""")"),"#N/A")</f>
        <v>#N/A</v>
      </c>
      <c r="F537" s="44"/>
    </row>
    <row r="538">
      <c r="A538" s="41"/>
      <c r="B538" s="41"/>
      <c r="C538" s="42"/>
      <c r="D538" s="41"/>
      <c r="E538" s="44" t="str">
        <f>IFERROR(__xludf.DUMMYFUNCTION("REGEXEXTRACT(C538, """"""([^""""]+)"""""")"),"#N/A")</f>
        <v>#N/A</v>
      </c>
      <c r="F538" s="44"/>
    </row>
    <row r="539">
      <c r="A539" s="41"/>
      <c r="B539" s="41"/>
      <c r="C539" s="42"/>
      <c r="D539" s="41"/>
      <c r="E539" s="44" t="str">
        <f>IFERROR(__xludf.DUMMYFUNCTION("REGEXEXTRACT(C539, """"""([^""""]+)"""""")"),"#N/A")</f>
        <v>#N/A</v>
      </c>
      <c r="F539" s="44"/>
    </row>
    <row r="540">
      <c r="A540" s="41"/>
      <c r="B540" s="41"/>
      <c r="C540" s="42"/>
      <c r="D540" s="41"/>
      <c r="E540" s="44" t="str">
        <f>IFERROR(__xludf.DUMMYFUNCTION("REGEXEXTRACT(C540, """"""([^""""]+)"""""")"),"#N/A")</f>
        <v>#N/A</v>
      </c>
      <c r="F540" s="44"/>
    </row>
    <row r="541">
      <c r="A541" s="41"/>
      <c r="B541" s="41"/>
      <c r="C541" s="42"/>
      <c r="D541" s="41"/>
      <c r="E541" s="44" t="str">
        <f>IFERROR(__xludf.DUMMYFUNCTION("REGEXEXTRACT(C541, """"""([^""""]+)"""""")"),"#N/A")</f>
        <v>#N/A</v>
      </c>
      <c r="F541" s="44"/>
    </row>
    <row r="542">
      <c r="A542" s="41"/>
      <c r="B542" s="41"/>
      <c r="C542" s="42"/>
      <c r="D542" s="41"/>
      <c r="E542" s="44" t="str">
        <f>IFERROR(__xludf.DUMMYFUNCTION("REGEXEXTRACT(C542, """"""([^""""]+)"""""")"),"#N/A")</f>
        <v>#N/A</v>
      </c>
      <c r="F542" s="44"/>
    </row>
    <row r="543">
      <c r="A543" s="41"/>
      <c r="B543" s="41"/>
      <c r="C543" s="42"/>
      <c r="D543" s="41"/>
      <c r="E543" s="44" t="str">
        <f>IFERROR(__xludf.DUMMYFUNCTION("REGEXEXTRACT(C543, """"""([^""""]+)"""""")"),"#N/A")</f>
        <v>#N/A</v>
      </c>
      <c r="F543" s="44"/>
    </row>
    <row r="544">
      <c r="A544" s="41"/>
      <c r="B544" s="41"/>
      <c r="C544" s="42"/>
      <c r="D544" s="41"/>
      <c r="E544" s="44" t="str">
        <f>IFERROR(__xludf.DUMMYFUNCTION("REGEXEXTRACT(C544, """"""([^""""]+)"""""")"),"#N/A")</f>
        <v>#N/A</v>
      </c>
      <c r="F544" s="44"/>
    </row>
    <row r="545">
      <c r="A545" s="41"/>
      <c r="B545" s="41"/>
      <c r="C545" s="42"/>
      <c r="D545" s="41"/>
      <c r="E545" s="44" t="str">
        <f>IFERROR(__xludf.DUMMYFUNCTION("REGEXEXTRACT(C545, """"""([^""""]+)"""""")"),"#N/A")</f>
        <v>#N/A</v>
      </c>
      <c r="F545" s="44"/>
    </row>
    <row r="546">
      <c r="A546" s="41"/>
      <c r="B546" s="41"/>
      <c r="C546" s="42"/>
      <c r="D546" s="41"/>
      <c r="E546" s="44" t="str">
        <f>IFERROR(__xludf.DUMMYFUNCTION("REGEXEXTRACT(C546, """"""([^""""]+)"""""")"),"#N/A")</f>
        <v>#N/A</v>
      </c>
      <c r="F546" s="44"/>
    </row>
    <row r="547">
      <c r="A547" s="41"/>
      <c r="B547" s="41"/>
      <c r="C547" s="42"/>
      <c r="D547" s="41"/>
      <c r="E547" s="44" t="str">
        <f>IFERROR(__xludf.DUMMYFUNCTION("REGEXEXTRACT(C547, """"""([^""""]+)"""""")"),"#N/A")</f>
        <v>#N/A</v>
      </c>
      <c r="F547" s="44"/>
    </row>
    <row r="548">
      <c r="A548" s="41"/>
      <c r="B548" s="41"/>
      <c r="C548" s="42"/>
      <c r="D548" s="41"/>
      <c r="E548" s="44" t="str">
        <f>IFERROR(__xludf.DUMMYFUNCTION("REGEXEXTRACT(C548, """"""([^""""]+)"""""")"),"#N/A")</f>
        <v>#N/A</v>
      </c>
      <c r="F548" s="44"/>
    </row>
    <row r="549">
      <c r="A549" s="41"/>
      <c r="B549" s="41"/>
      <c r="C549" s="42"/>
      <c r="D549" s="41"/>
      <c r="E549" s="44" t="str">
        <f>IFERROR(__xludf.DUMMYFUNCTION("REGEXEXTRACT(C549, """"""([^""""]+)"""""")"),"#N/A")</f>
        <v>#N/A</v>
      </c>
      <c r="F549" s="44"/>
    </row>
    <row r="550">
      <c r="A550" s="41"/>
      <c r="B550" s="41"/>
      <c r="C550" s="42"/>
      <c r="D550" s="41"/>
      <c r="E550" s="44" t="str">
        <f>IFERROR(__xludf.DUMMYFUNCTION("REGEXEXTRACT(C550, """"""([^""""]+)"""""")"),"#N/A")</f>
        <v>#N/A</v>
      </c>
      <c r="F550" s="44"/>
    </row>
    <row r="551">
      <c r="A551" s="41"/>
      <c r="B551" s="41"/>
      <c r="C551" s="42"/>
      <c r="D551" s="41"/>
      <c r="E551" s="44" t="str">
        <f>IFERROR(__xludf.DUMMYFUNCTION("REGEXEXTRACT(C551, """"""([^""""]+)"""""")"),"#N/A")</f>
        <v>#N/A</v>
      </c>
      <c r="F551" s="44"/>
    </row>
    <row r="552">
      <c r="A552" s="41"/>
      <c r="B552" s="41"/>
      <c r="C552" s="42"/>
      <c r="D552" s="41"/>
      <c r="E552" s="44" t="str">
        <f>IFERROR(__xludf.DUMMYFUNCTION("REGEXEXTRACT(C552, """"""([^""""]+)"""""")"),"#N/A")</f>
        <v>#N/A</v>
      </c>
      <c r="F552" s="44"/>
    </row>
    <row r="553">
      <c r="A553" s="41"/>
      <c r="B553" s="41"/>
      <c r="C553" s="42"/>
      <c r="D553" s="41"/>
      <c r="E553" s="44" t="str">
        <f>IFERROR(__xludf.DUMMYFUNCTION("REGEXEXTRACT(C553, """"""([^""""]+)"""""")"),"#N/A")</f>
        <v>#N/A</v>
      </c>
      <c r="F553" s="44"/>
    </row>
    <row r="554">
      <c r="A554" s="41"/>
      <c r="B554" s="41"/>
      <c r="C554" s="42"/>
      <c r="D554" s="41"/>
      <c r="E554" s="44" t="str">
        <f>IFERROR(__xludf.DUMMYFUNCTION("REGEXEXTRACT(C554, """"""([^""""]+)"""""")"),"#N/A")</f>
        <v>#N/A</v>
      </c>
      <c r="F554" s="44"/>
    </row>
    <row r="555">
      <c r="A555" s="41"/>
      <c r="B555" s="41"/>
      <c r="C555" s="42"/>
      <c r="D555" s="41"/>
      <c r="E555" s="44" t="str">
        <f>IFERROR(__xludf.DUMMYFUNCTION("REGEXEXTRACT(C555, """"""([^""""]+)"""""")"),"#N/A")</f>
        <v>#N/A</v>
      </c>
      <c r="F555" s="44"/>
    </row>
    <row r="556">
      <c r="A556" s="41"/>
      <c r="B556" s="41"/>
      <c r="C556" s="42"/>
      <c r="D556" s="41"/>
      <c r="E556" s="44" t="str">
        <f>IFERROR(__xludf.DUMMYFUNCTION("REGEXEXTRACT(C556, """"""([^""""]+)"""""")"),"#N/A")</f>
        <v>#N/A</v>
      </c>
      <c r="F556" s="44"/>
    </row>
    <row r="557">
      <c r="A557" s="41"/>
      <c r="B557" s="41"/>
      <c r="C557" s="42"/>
      <c r="D557" s="41"/>
      <c r="E557" s="44" t="str">
        <f>IFERROR(__xludf.DUMMYFUNCTION("REGEXEXTRACT(C557, """"""([^""""]+)"""""")"),"#N/A")</f>
        <v>#N/A</v>
      </c>
      <c r="F557" s="44"/>
    </row>
    <row r="558">
      <c r="A558" s="41"/>
      <c r="B558" s="41"/>
      <c r="C558" s="42"/>
      <c r="D558" s="41"/>
      <c r="E558" s="44" t="str">
        <f>IFERROR(__xludf.DUMMYFUNCTION("REGEXEXTRACT(C558, """"""([^""""]+)"""""")"),"#N/A")</f>
        <v>#N/A</v>
      </c>
      <c r="F558" s="44"/>
    </row>
    <row r="559">
      <c r="A559" s="41"/>
      <c r="B559" s="41"/>
      <c r="C559" s="42"/>
      <c r="D559" s="41"/>
      <c r="E559" s="44" t="str">
        <f>IFERROR(__xludf.DUMMYFUNCTION("REGEXEXTRACT(C559, """"""([^""""]+)"""""")"),"#N/A")</f>
        <v>#N/A</v>
      </c>
      <c r="F559" s="44"/>
    </row>
    <row r="560">
      <c r="A560" s="41"/>
      <c r="B560" s="41"/>
      <c r="C560" s="42"/>
      <c r="D560" s="41"/>
      <c r="E560" s="44" t="str">
        <f>IFERROR(__xludf.DUMMYFUNCTION("REGEXEXTRACT(C560, """"""([^""""]+)"""""")"),"#N/A")</f>
        <v>#N/A</v>
      </c>
      <c r="F560" s="44"/>
    </row>
    <row r="561">
      <c r="A561" s="41"/>
      <c r="B561" s="41"/>
      <c r="C561" s="42"/>
      <c r="D561" s="41"/>
      <c r="E561" s="44" t="str">
        <f>IFERROR(__xludf.DUMMYFUNCTION("REGEXEXTRACT(C561, """"""([^""""]+)"""""")"),"#N/A")</f>
        <v>#N/A</v>
      </c>
      <c r="F561" s="44"/>
    </row>
    <row r="562">
      <c r="A562" s="41"/>
      <c r="B562" s="41"/>
      <c r="C562" s="42"/>
      <c r="D562" s="41"/>
      <c r="E562" s="44" t="str">
        <f>IFERROR(__xludf.DUMMYFUNCTION("REGEXEXTRACT(C562, """"""([^""""]+)"""""")"),"#N/A")</f>
        <v>#N/A</v>
      </c>
      <c r="F562" s="44"/>
    </row>
    <row r="563">
      <c r="A563" s="41"/>
      <c r="B563" s="41"/>
      <c r="C563" s="42"/>
      <c r="D563" s="41"/>
      <c r="E563" s="44" t="str">
        <f>IFERROR(__xludf.DUMMYFUNCTION("REGEXEXTRACT(C563, """"""([^""""]+)"""""")"),"#N/A")</f>
        <v>#N/A</v>
      </c>
      <c r="F563" s="44"/>
    </row>
    <row r="564">
      <c r="A564" s="41"/>
      <c r="B564" s="41"/>
      <c r="C564" s="42"/>
      <c r="D564" s="41"/>
      <c r="E564" s="44" t="str">
        <f>IFERROR(__xludf.DUMMYFUNCTION("REGEXEXTRACT(C564, """"""([^""""]+)"""""")"),"#N/A")</f>
        <v>#N/A</v>
      </c>
      <c r="F564" s="44"/>
    </row>
    <row r="565">
      <c r="A565" s="41"/>
      <c r="B565" s="41"/>
      <c r="C565" s="42"/>
      <c r="D565" s="41"/>
      <c r="E565" s="44" t="str">
        <f>IFERROR(__xludf.DUMMYFUNCTION("REGEXEXTRACT(C565, """"""([^""""]+)"""""")"),"#N/A")</f>
        <v>#N/A</v>
      </c>
      <c r="F565" s="44"/>
    </row>
    <row r="566">
      <c r="A566" s="41"/>
      <c r="B566" s="41"/>
      <c r="C566" s="42"/>
      <c r="D566" s="41"/>
      <c r="E566" s="44" t="str">
        <f>IFERROR(__xludf.DUMMYFUNCTION("REGEXEXTRACT(C566, """"""([^""""]+)"""""")"),"#N/A")</f>
        <v>#N/A</v>
      </c>
      <c r="F566" s="44"/>
    </row>
    <row r="567">
      <c r="A567" s="41"/>
      <c r="B567" s="41"/>
      <c r="C567" s="42"/>
      <c r="D567" s="41"/>
      <c r="E567" s="44" t="str">
        <f>IFERROR(__xludf.DUMMYFUNCTION("REGEXEXTRACT(C567, """"""([^""""]+)"""""")"),"#N/A")</f>
        <v>#N/A</v>
      </c>
      <c r="F567" s="44"/>
    </row>
    <row r="568">
      <c r="A568" s="41"/>
      <c r="B568" s="41"/>
      <c r="C568" s="42"/>
      <c r="D568" s="41"/>
      <c r="E568" s="44" t="str">
        <f>IFERROR(__xludf.DUMMYFUNCTION("REGEXEXTRACT(C568, """"""([^""""]+)"""""")"),"#N/A")</f>
        <v>#N/A</v>
      </c>
      <c r="F568" s="44"/>
    </row>
    <row r="569">
      <c r="A569" s="41"/>
      <c r="B569" s="41"/>
      <c r="C569" s="42"/>
      <c r="D569" s="41"/>
      <c r="E569" s="44" t="str">
        <f>IFERROR(__xludf.DUMMYFUNCTION("REGEXEXTRACT(C569, """"""([^""""]+)"""""")"),"#N/A")</f>
        <v>#N/A</v>
      </c>
      <c r="F569" s="44"/>
    </row>
    <row r="570">
      <c r="A570" s="41"/>
      <c r="B570" s="41"/>
      <c r="C570" s="42"/>
      <c r="D570" s="41"/>
      <c r="E570" s="44" t="str">
        <f>IFERROR(__xludf.DUMMYFUNCTION("REGEXEXTRACT(C570, """"""([^""""]+)"""""")"),"#N/A")</f>
        <v>#N/A</v>
      </c>
      <c r="F570" s="44"/>
    </row>
    <row r="571">
      <c r="A571" s="41"/>
      <c r="B571" s="41"/>
      <c r="C571" s="42"/>
      <c r="D571" s="41"/>
      <c r="E571" s="44" t="str">
        <f>IFERROR(__xludf.DUMMYFUNCTION("REGEXEXTRACT(C571, """"""([^""""]+)"""""")"),"#N/A")</f>
        <v>#N/A</v>
      </c>
      <c r="F571" s="44"/>
    </row>
    <row r="572">
      <c r="A572" s="41"/>
      <c r="B572" s="41"/>
      <c r="C572" s="42"/>
      <c r="D572" s="41"/>
      <c r="E572" s="44" t="str">
        <f>IFERROR(__xludf.DUMMYFUNCTION("REGEXEXTRACT(C572, """"""([^""""]+)"""""")"),"#N/A")</f>
        <v>#N/A</v>
      </c>
      <c r="F572" s="44"/>
    </row>
    <row r="573">
      <c r="A573" s="41"/>
      <c r="B573" s="41"/>
      <c r="C573" s="42"/>
      <c r="D573" s="41"/>
      <c r="E573" s="44" t="str">
        <f>IFERROR(__xludf.DUMMYFUNCTION("REGEXEXTRACT(C573, """"""([^""""]+)"""""")"),"#N/A")</f>
        <v>#N/A</v>
      </c>
      <c r="F573" s="44"/>
    </row>
    <row r="574">
      <c r="A574" s="41"/>
      <c r="B574" s="41"/>
      <c r="C574" s="42"/>
      <c r="D574" s="41"/>
      <c r="E574" s="44" t="str">
        <f>IFERROR(__xludf.DUMMYFUNCTION("REGEXEXTRACT(C574, """"""([^""""]+)"""""")"),"#N/A")</f>
        <v>#N/A</v>
      </c>
      <c r="F574" s="44"/>
    </row>
    <row r="575">
      <c r="A575" s="41"/>
      <c r="B575" s="41"/>
      <c r="C575" s="42"/>
      <c r="D575" s="41"/>
      <c r="E575" s="44" t="str">
        <f>IFERROR(__xludf.DUMMYFUNCTION("REGEXEXTRACT(C575, """"""([^""""]+)"""""")"),"#N/A")</f>
        <v>#N/A</v>
      </c>
      <c r="F575" s="44"/>
    </row>
    <row r="576">
      <c r="A576" s="41"/>
      <c r="B576" s="41"/>
      <c r="C576" s="42"/>
      <c r="D576" s="41"/>
      <c r="E576" s="44" t="str">
        <f>IFERROR(__xludf.DUMMYFUNCTION("REGEXEXTRACT(C576, """"""([^""""]+)"""""")"),"#N/A")</f>
        <v>#N/A</v>
      </c>
      <c r="F576" s="44"/>
    </row>
    <row r="577">
      <c r="A577" s="41"/>
      <c r="B577" s="41"/>
      <c r="C577" s="42"/>
      <c r="D577" s="41"/>
      <c r="E577" s="44" t="str">
        <f>IFERROR(__xludf.DUMMYFUNCTION("REGEXEXTRACT(C577, """"""([^""""]+)"""""")"),"#N/A")</f>
        <v>#N/A</v>
      </c>
      <c r="F577" s="44"/>
    </row>
    <row r="578">
      <c r="A578" s="41"/>
      <c r="B578" s="41"/>
      <c r="C578" s="42"/>
      <c r="D578" s="41"/>
      <c r="E578" s="44" t="str">
        <f>IFERROR(__xludf.DUMMYFUNCTION("REGEXEXTRACT(C578, """"""([^""""]+)"""""")"),"#N/A")</f>
        <v>#N/A</v>
      </c>
      <c r="F578" s="44"/>
    </row>
    <row r="579">
      <c r="A579" s="41"/>
      <c r="B579" s="41"/>
      <c r="C579" s="42"/>
      <c r="D579" s="41"/>
      <c r="E579" s="44" t="str">
        <f>IFERROR(__xludf.DUMMYFUNCTION("REGEXEXTRACT(C579, """"""([^""""]+)"""""")"),"#N/A")</f>
        <v>#N/A</v>
      </c>
      <c r="F579" s="44"/>
    </row>
    <row r="580">
      <c r="A580" s="41"/>
      <c r="B580" s="41"/>
      <c r="C580" s="42"/>
      <c r="D580" s="41"/>
      <c r="E580" s="44" t="str">
        <f>IFERROR(__xludf.DUMMYFUNCTION("REGEXEXTRACT(C580, """"""([^""""]+)"""""")"),"#N/A")</f>
        <v>#N/A</v>
      </c>
      <c r="F580" s="44"/>
    </row>
    <row r="581">
      <c r="A581" s="41"/>
      <c r="B581" s="41"/>
      <c r="C581" s="42"/>
      <c r="D581" s="41"/>
      <c r="E581" s="44" t="str">
        <f>IFERROR(__xludf.DUMMYFUNCTION("REGEXEXTRACT(C581, """"""([^""""]+)"""""")"),"#N/A")</f>
        <v>#N/A</v>
      </c>
      <c r="F581" s="44"/>
    </row>
    <row r="582">
      <c r="A582" s="41"/>
      <c r="B582" s="41"/>
      <c r="C582" s="42"/>
      <c r="D582" s="41"/>
      <c r="E582" s="44" t="str">
        <f>IFERROR(__xludf.DUMMYFUNCTION("REGEXEXTRACT(C582, """"""([^""""]+)"""""")"),"#N/A")</f>
        <v>#N/A</v>
      </c>
      <c r="F582" s="44"/>
    </row>
    <row r="583">
      <c r="A583" s="41"/>
      <c r="B583" s="41"/>
      <c r="C583" s="42"/>
      <c r="D583" s="41"/>
      <c r="E583" s="44" t="str">
        <f>IFERROR(__xludf.DUMMYFUNCTION("REGEXEXTRACT(C583, """"""([^""""]+)"""""")"),"#N/A")</f>
        <v>#N/A</v>
      </c>
      <c r="F583" s="44"/>
    </row>
    <row r="584">
      <c r="A584" s="41"/>
      <c r="B584" s="41"/>
      <c r="C584" s="42"/>
      <c r="D584" s="41"/>
      <c r="E584" s="44" t="str">
        <f>IFERROR(__xludf.DUMMYFUNCTION("REGEXEXTRACT(C584, """"""([^""""]+)"""""")"),"#N/A")</f>
        <v>#N/A</v>
      </c>
      <c r="F584" s="44"/>
    </row>
    <row r="585">
      <c r="A585" s="41"/>
      <c r="B585" s="41"/>
      <c r="C585" s="42"/>
      <c r="D585" s="41"/>
      <c r="E585" s="44" t="str">
        <f>IFERROR(__xludf.DUMMYFUNCTION("REGEXEXTRACT(C585, """"""([^""""]+)"""""")"),"#N/A")</f>
        <v>#N/A</v>
      </c>
      <c r="F585" s="44"/>
    </row>
    <row r="586">
      <c r="A586" s="41"/>
      <c r="B586" s="41"/>
      <c r="C586" s="42"/>
      <c r="D586" s="41"/>
      <c r="E586" s="44" t="str">
        <f>IFERROR(__xludf.DUMMYFUNCTION("REGEXEXTRACT(C586, """"""([^""""]+)"""""")"),"#N/A")</f>
        <v>#N/A</v>
      </c>
      <c r="F586" s="44"/>
    </row>
    <row r="587">
      <c r="A587" s="41"/>
      <c r="B587" s="41"/>
      <c r="C587" s="42"/>
      <c r="D587" s="41"/>
      <c r="E587" s="44" t="str">
        <f>IFERROR(__xludf.DUMMYFUNCTION("REGEXEXTRACT(C587, """"""([^""""]+)"""""")"),"#N/A")</f>
        <v>#N/A</v>
      </c>
      <c r="F587" s="44"/>
    </row>
    <row r="588">
      <c r="A588" s="41"/>
      <c r="B588" s="41"/>
      <c r="C588" s="42"/>
      <c r="D588" s="41"/>
      <c r="E588" s="44" t="str">
        <f>IFERROR(__xludf.DUMMYFUNCTION("REGEXEXTRACT(C588, """"""([^""""]+)"""""")"),"#N/A")</f>
        <v>#N/A</v>
      </c>
      <c r="F588" s="44"/>
    </row>
    <row r="589">
      <c r="A589" s="41"/>
      <c r="B589" s="41"/>
      <c r="C589" s="42"/>
      <c r="D589" s="41"/>
      <c r="E589" s="44" t="str">
        <f>IFERROR(__xludf.DUMMYFUNCTION("REGEXEXTRACT(C589, """"""([^""""]+)"""""")"),"#N/A")</f>
        <v>#N/A</v>
      </c>
      <c r="F589" s="44"/>
    </row>
    <row r="590">
      <c r="A590" s="41"/>
      <c r="B590" s="41"/>
      <c r="C590" s="42"/>
      <c r="D590" s="41"/>
      <c r="E590" s="44" t="str">
        <f>IFERROR(__xludf.DUMMYFUNCTION("REGEXEXTRACT(C590, """"""([^""""]+)"""""")"),"#N/A")</f>
        <v>#N/A</v>
      </c>
      <c r="F590" s="44"/>
    </row>
    <row r="591">
      <c r="A591" s="41"/>
      <c r="B591" s="41"/>
      <c r="C591" s="42"/>
      <c r="D591" s="41"/>
      <c r="E591" s="44" t="str">
        <f>IFERROR(__xludf.DUMMYFUNCTION("REGEXEXTRACT(C591, """"""([^""""]+)"""""")"),"#N/A")</f>
        <v>#N/A</v>
      </c>
      <c r="F591" s="44"/>
    </row>
    <row r="592">
      <c r="A592" s="41"/>
      <c r="B592" s="41"/>
      <c r="C592" s="42"/>
      <c r="D592" s="41"/>
      <c r="E592" s="44" t="str">
        <f>IFERROR(__xludf.DUMMYFUNCTION("REGEXEXTRACT(C592, """"""([^""""]+)"""""")"),"#N/A")</f>
        <v>#N/A</v>
      </c>
      <c r="F592" s="44"/>
    </row>
    <row r="593">
      <c r="A593" s="41"/>
      <c r="B593" s="41"/>
      <c r="C593" s="42"/>
      <c r="D593" s="41"/>
      <c r="E593" s="44" t="str">
        <f>IFERROR(__xludf.DUMMYFUNCTION("REGEXEXTRACT(C593, """"""([^""""]+)"""""")"),"#N/A")</f>
        <v>#N/A</v>
      </c>
      <c r="F593" s="44"/>
    </row>
    <row r="594">
      <c r="A594" s="41"/>
      <c r="B594" s="41"/>
      <c r="C594" s="42"/>
      <c r="D594" s="41"/>
      <c r="E594" s="44" t="str">
        <f>IFERROR(__xludf.DUMMYFUNCTION("REGEXEXTRACT(C594, """"""([^""""]+)"""""")"),"#N/A")</f>
        <v>#N/A</v>
      </c>
      <c r="F594" s="44"/>
    </row>
    <row r="595">
      <c r="A595" s="41"/>
      <c r="B595" s="41"/>
      <c r="C595" s="42"/>
      <c r="D595" s="41"/>
      <c r="E595" s="44" t="str">
        <f>IFERROR(__xludf.DUMMYFUNCTION("REGEXEXTRACT(C595, """"""([^""""]+)"""""")"),"#N/A")</f>
        <v>#N/A</v>
      </c>
      <c r="F595" s="44"/>
    </row>
    <row r="596">
      <c r="A596" s="41"/>
      <c r="B596" s="41"/>
      <c r="C596" s="42"/>
      <c r="D596" s="41"/>
      <c r="E596" s="44" t="str">
        <f>IFERROR(__xludf.DUMMYFUNCTION("REGEXEXTRACT(C596, """"""([^""""]+)"""""")"),"#N/A")</f>
        <v>#N/A</v>
      </c>
      <c r="F596" s="44"/>
    </row>
    <row r="597">
      <c r="A597" s="41"/>
      <c r="B597" s="41"/>
      <c r="C597" s="42"/>
      <c r="D597" s="41"/>
      <c r="E597" s="44" t="str">
        <f>IFERROR(__xludf.DUMMYFUNCTION("REGEXEXTRACT(C597, """"""([^""""]+)"""""")"),"#N/A")</f>
        <v>#N/A</v>
      </c>
      <c r="F597" s="44"/>
    </row>
    <row r="598">
      <c r="A598" s="41"/>
      <c r="B598" s="41"/>
      <c r="C598" s="42"/>
      <c r="D598" s="41"/>
      <c r="E598" s="44" t="str">
        <f>IFERROR(__xludf.DUMMYFUNCTION("REGEXEXTRACT(C598, """"""([^""""]+)"""""")"),"#N/A")</f>
        <v>#N/A</v>
      </c>
      <c r="F598" s="44"/>
    </row>
    <row r="599">
      <c r="A599" s="41"/>
      <c r="B599" s="41"/>
      <c r="C599" s="42"/>
      <c r="D599" s="41"/>
      <c r="E599" s="44" t="str">
        <f>IFERROR(__xludf.DUMMYFUNCTION("REGEXEXTRACT(C599, """"""([^""""]+)"""""")"),"#N/A")</f>
        <v>#N/A</v>
      </c>
      <c r="F599" s="44"/>
    </row>
    <row r="600">
      <c r="A600" s="41"/>
      <c r="B600" s="41"/>
      <c r="C600" s="42"/>
      <c r="D600" s="41"/>
      <c r="E600" s="44" t="str">
        <f>IFERROR(__xludf.DUMMYFUNCTION("REGEXEXTRACT(C600, """"""([^""""]+)"""""")"),"#N/A")</f>
        <v>#N/A</v>
      </c>
      <c r="F600" s="44"/>
    </row>
    <row r="601">
      <c r="A601" s="41"/>
      <c r="B601" s="41"/>
      <c r="C601" s="42"/>
      <c r="D601" s="41"/>
      <c r="E601" s="44" t="str">
        <f>IFERROR(__xludf.DUMMYFUNCTION("REGEXEXTRACT(C601, """"""([^""""]+)"""""")"),"#N/A")</f>
        <v>#N/A</v>
      </c>
      <c r="F601" s="44"/>
    </row>
    <row r="602">
      <c r="A602" s="41"/>
      <c r="B602" s="41"/>
      <c r="C602" s="42"/>
      <c r="D602" s="41"/>
      <c r="E602" s="44" t="str">
        <f>IFERROR(__xludf.DUMMYFUNCTION("REGEXEXTRACT(C602, """"""([^""""]+)"""""")"),"#N/A")</f>
        <v>#N/A</v>
      </c>
      <c r="F602" s="44"/>
    </row>
    <row r="603">
      <c r="A603" s="41"/>
      <c r="B603" s="41"/>
      <c r="C603" s="42"/>
      <c r="D603" s="41"/>
      <c r="E603" s="44" t="str">
        <f>IFERROR(__xludf.DUMMYFUNCTION("REGEXEXTRACT(C603, """"""([^""""]+)"""""")"),"#N/A")</f>
        <v>#N/A</v>
      </c>
      <c r="F603" s="44"/>
    </row>
    <row r="604">
      <c r="A604" s="41"/>
      <c r="B604" s="41"/>
      <c r="C604" s="42"/>
      <c r="D604" s="41"/>
      <c r="E604" s="44" t="str">
        <f>IFERROR(__xludf.DUMMYFUNCTION("REGEXEXTRACT(C604, """"""([^""""]+)"""""")"),"#N/A")</f>
        <v>#N/A</v>
      </c>
      <c r="F604" s="44"/>
    </row>
    <row r="605">
      <c r="A605" s="41"/>
      <c r="B605" s="41"/>
      <c r="C605" s="42"/>
      <c r="D605" s="41"/>
      <c r="E605" s="44" t="str">
        <f>IFERROR(__xludf.DUMMYFUNCTION("REGEXEXTRACT(C605, """"""([^""""]+)"""""")"),"#N/A")</f>
        <v>#N/A</v>
      </c>
      <c r="F605" s="44"/>
    </row>
    <row r="606">
      <c r="A606" s="41"/>
      <c r="B606" s="41"/>
      <c r="C606" s="42"/>
      <c r="D606" s="41"/>
      <c r="E606" s="44" t="str">
        <f>IFERROR(__xludf.DUMMYFUNCTION("REGEXEXTRACT(C606, """"""([^""""]+)"""""")"),"#N/A")</f>
        <v>#N/A</v>
      </c>
      <c r="F606" s="44"/>
    </row>
    <row r="607">
      <c r="A607" s="41"/>
      <c r="B607" s="41"/>
      <c r="C607" s="42"/>
      <c r="D607" s="41"/>
      <c r="E607" s="44" t="str">
        <f>IFERROR(__xludf.DUMMYFUNCTION("REGEXEXTRACT(C607, """"""([^""""]+)"""""")"),"#N/A")</f>
        <v>#N/A</v>
      </c>
      <c r="F607" s="44"/>
    </row>
    <row r="608">
      <c r="A608" s="41"/>
      <c r="B608" s="41"/>
      <c r="C608" s="42"/>
      <c r="D608" s="41"/>
      <c r="E608" s="44" t="str">
        <f>IFERROR(__xludf.DUMMYFUNCTION("REGEXEXTRACT(C608, """"""([^""""]+)"""""")"),"#N/A")</f>
        <v>#N/A</v>
      </c>
      <c r="F608" s="44"/>
    </row>
    <row r="609">
      <c r="A609" s="41"/>
      <c r="B609" s="41"/>
      <c r="C609" s="42"/>
      <c r="D609" s="41"/>
      <c r="E609" s="44" t="str">
        <f>IFERROR(__xludf.DUMMYFUNCTION("REGEXEXTRACT(C609, """"""([^""""]+)"""""")"),"#N/A")</f>
        <v>#N/A</v>
      </c>
      <c r="F609" s="44"/>
    </row>
    <row r="610">
      <c r="A610" s="41"/>
      <c r="B610" s="41"/>
      <c r="C610" s="42"/>
      <c r="D610" s="41"/>
      <c r="E610" s="44" t="str">
        <f>IFERROR(__xludf.DUMMYFUNCTION("REGEXEXTRACT(C610, """"""([^""""]+)"""""")"),"#N/A")</f>
        <v>#N/A</v>
      </c>
      <c r="F610" s="44"/>
    </row>
    <row r="611">
      <c r="A611" s="41"/>
      <c r="B611" s="41"/>
      <c r="C611" s="42"/>
      <c r="D611" s="41"/>
      <c r="E611" s="44" t="str">
        <f>IFERROR(__xludf.DUMMYFUNCTION("REGEXEXTRACT(C611, """"""([^""""]+)"""""")"),"#N/A")</f>
        <v>#N/A</v>
      </c>
      <c r="F611" s="44"/>
    </row>
    <row r="612">
      <c r="A612" s="41"/>
      <c r="B612" s="41"/>
      <c r="C612" s="42"/>
      <c r="D612" s="41"/>
      <c r="E612" s="44" t="str">
        <f>IFERROR(__xludf.DUMMYFUNCTION("REGEXEXTRACT(C612, """"""([^""""]+)"""""")"),"#N/A")</f>
        <v>#N/A</v>
      </c>
      <c r="F612" s="44"/>
    </row>
    <row r="613">
      <c r="A613" s="41"/>
      <c r="B613" s="41"/>
      <c r="C613" s="42"/>
      <c r="D613" s="41"/>
      <c r="E613" s="44" t="str">
        <f>IFERROR(__xludf.DUMMYFUNCTION("REGEXEXTRACT(C613, """"""([^""""]+)"""""")"),"#N/A")</f>
        <v>#N/A</v>
      </c>
      <c r="F613" s="44"/>
    </row>
    <row r="614">
      <c r="A614" s="41"/>
      <c r="B614" s="41"/>
      <c r="C614" s="42"/>
      <c r="D614" s="41"/>
      <c r="E614" s="44" t="str">
        <f>IFERROR(__xludf.DUMMYFUNCTION("REGEXEXTRACT(C614, """"""([^""""]+)"""""")"),"#N/A")</f>
        <v>#N/A</v>
      </c>
      <c r="F614" s="44"/>
    </row>
    <row r="615">
      <c r="A615" s="41"/>
      <c r="B615" s="41"/>
      <c r="C615" s="42"/>
      <c r="D615" s="41"/>
      <c r="E615" s="44" t="str">
        <f>IFERROR(__xludf.DUMMYFUNCTION("REGEXEXTRACT(C615, """"""([^""""]+)"""""")"),"#N/A")</f>
        <v>#N/A</v>
      </c>
      <c r="F615" s="44"/>
    </row>
    <row r="616">
      <c r="A616" s="41"/>
      <c r="B616" s="41"/>
      <c r="C616" s="42"/>
      <c r="D616" s="41"/>
      <c r="E616" s="44" t="str">
        <f>IFERROR(__xludf.DUMMYFUNCTION("REGEXEXTRACT(C616, """"""([^""""]+)"""""")"),"#N/A")</f>
        <v>#N/A</v>
      </c>
      <c r="F616" s="44"/>
    </row>
    <row r="617">
      <c r="A617" s="41"/>
      <c r="B617" s="41"/>
      <c r="C617" s="42"/>
      <c r="D617" s="41"/>
      <c r="E617" s="44" t="str">
        <f>IFERROR(__xludf.DUMMYFUNCTION("REGEXEXTRACT(C617, """"""([^""""]+)"""""")"),"#N/A")</f>
        <v>#N/A</v>
      </c>
      <c r="F617" s="44"/>
    </row>
    <row r="618">
      <c r="A618" s="41"/>
      <c r="B618" s="41"/>
      <c r="C618" s="42"/>
      <c r="D618" s="41"/>
      <c r="E618" s="44" t="str">
        <f>IFERROR(__xludf.DUMMYFUNCTION("REGEXEXTRACT(C618, """"""([^""""]+)"""""")"),"#N/A")</f>
        <v>#N/A</v>
      </c>
      <c r="F618" s="44"/>
    </row>
    <row r="619">
      <c r="A619" s="41"/>
      <c r="B619" s="41"/>
      <c r="C619" s="42"/>
      <c r="D619" s="41"/>
      <c r="E619" s="44" t="str">
        <f>IFERROR(__xludf.DUMMYFUNCTION("REGEXEXTRACT(C619, """"""([^""""]+)"""""")"),"#N/A")</f>
        <v>#N/A</v>
      </c>
      <c r="F619" s="44"/>
    </row>
    <row r="620">
      <c r="A620" s="41"/>
      <c r="B620" s="41"/>
      <c r="C620" s="42"/>
      <c r="D620" s="41"/>
      <c r="E620" s="44" t="str">
        <f>IFERROR(__xludf.DUMMYFUNCTION("REGEXEXTRACT(C620, """"""([^""""]+)"""""")"),"#N/A")</f>
        <v>#N/A</v>
      </c>
      <c r="F620" s="44"/>
    </row>
    <row r="621">
      <c r="A621" s="41"/>
      <c r="B621" s="41"/>
      <c r="C621" s="42"/>
      <c r="D621" s="41"/>
      <c r="E621" s="44" t="str">
        <f>IFERROR(__xludf.DUMMYFUNCTION("REGEXEXTRACT(C621, """"""([^""""]+)"""""")"),"#N/A")</f>
        <v>#N/A</v>
      </c>
      <c r="F621" s="44"/>
    </row>
    <row r="622">
      <c r="A622" s="41"/>
      <c r="B622" s="41"/>
      <c r="C622" s="42"/>
      <c r="D622" s="41"/>
      <c r="E622" s="44" t="str">
        <f>IFERROR(__xludf.DUMMYFUNCTION("REGEXEXTRACT(C622, """"""([^""""]+)"""""")"),"#N/A")</f>
        <v>#N/A</v>
      </c>
      <c r="F622" s="44"/>
    </row>
    <row r="623">
      <c r="A623" s="41"/>
      <c r="B623" s="41"/>
      <c r="C623" s="42"/>
      <c r="D623" s="41"/>
      <c r="E623" s="44" t="str">
        <f>IFERROR(__xludf.DUMMYFUNCTION("REGEXEXTRACT(C623, """"""([^""""]+)"""""")"),"#N/A")</f>
        <v>#N/A</v>
      </c>
      <c r="F623" s="44"/>
    </row>
    <row r="624">
      <c r="A624" s="41"/>
      <c r="B624" s="41"/>
      <c r="C624" s="42"/>
      <c r="D624" s="41"/>
      <c r="E624" s="44" t="str">
        <f>IFERROR(__xludf.DUMMYFUNCTION("REGEXEXTRACT(C624, """"""([^""""]+)"""""")"),"#N/A")</f>
        <v>#N/A</v>
      </c>
      <c r="F624" s="44"/>
    </row>
    <row r="625">
      <c r="A625" s="41"/>
      <c r="B625" s="41"/>
      <c r="C625" s="42"/>
      <c r="D625" s="41"/>
      <c r="E625" s="44" t="str">
        <f>IFERROR(__xludf.DUMMYFUNCTION("REGEXEXTRACT(C625, """"""([^""""]+)"""""")"),"#N/A")</f>
        <v>#N/A</v>
      </c>
      <c r="F625" s="44"/>
    </row>
    <row r="626">
      <c r="A626" s="41"/>
      <c r="B626" s="41"/>
      <c r="C626" s="42"/>
      <c r="D626" s="41"/>
      <c r="E626" s="44" t="str">
        <f>IFERROR(__xludf.DUMMYFUNCTION("REGEXEXTRACT(C626, """"""([^""""]+)"""""")"),"#N/A")</f>
        <v>#N/A</v>
      </c>
      <c r="F626" s="44"/>
    </row>
    <row r="627">
      <c r="A627" s="41"/>
      <c r="B627" s="41"/>
      <c r="C627" s="42"/>
      <c r="D627" s="41"/>
      <c r="E627" s="44" t="str">
        <f>IFERROR(__xludf.DUMMYFUNCTION("REGEXEXTRACT(C627, """"""([^""""]+)"""""")"),"#N/A")</f>
        <v>#N/A</v>
      </c>
      <c r="F627" s="44"/>
    </row>
    <row r="628">
      <c r="A628" s="41"/>
      <c r="B628" s="41"/>
      <c r="C628" s="42"/>
      <c r="D628" s="41"/>
      <c r="E628" s="44" t="str">
        <f>IFERROR(__xludf.DUMMYFUNCTION("REGEXEXTRACT(C628, """"""([^""""]+)"""""")"),"#N/A")</f>
        <v>#N/A</v>
      </c>
      <c r="F628" s="44"/>
    </row>
    <row r="629">
      <c r="A629" s="41"/>
      <c r="B629" s="41"/>
      <c r="C629" s="42"/>
      <c r="D629" s="41"/>
      <c r="E629" s="44" t="str">
        <f>IFERROR(__xludf.DUMMYFUNCTION("REGEXEXTRACT(C629, """"""([^""""]+)"""""")"),"#N/A")</f>
        <v>#N/A</v>
      </c>
      <c r="F629" s="44"/>
    </row>
    <row r="630">
      <c r="A630" s="41"/>
      <c r="B630" s="41"/>
      <c r="C630" s="42"/>
      <c r="D630" s="41"/>
      <c r="E630" s="44" t="str">
        <f>IFERROR(__xludf.DUMMYFUNCTION("REGEXEXTRACT(C630, """"""([^""""]+)"""""")"),"#N/A")</f>
        <v>#N/A</v>
      </c>
      <c r="F630" s="44"/>
    </row>
    <row r="631">
      <c r="A631" s="41"/>
      <c r="B631" s="41"/>
      <c r="C631" s="42"/>
      <c r="D631" s="41"/>
      <c r="E631" s="44" t="str">
        <f>IFERROR(__xludf.DUMMYFUNCTION("REGEXEXTRACT(C631, """"""([^""""]+)"""""")"),"#N/A")</f>
        <v>#N/A</v>
      </c>
      <c r="F631" s="44"/>
    </row>
    <row r="632">
      <c r="A632" s="41"/>
      <c r="B632" s="41"/>
      <c r="C632" s="42"/>
      <c r="D632" s="41"/>
      <c r="E632" s="44" t="str">
        <f>IFERROR(__xludf.DUMMYFUNCTION("REGEXEXTRACT(C632, """"""([^""""]+)"""""")"),"#N/A")</f>
        <v>#N/A</v>
      </c>
      <c r="F632" s="44"/>
    </row>
    <row r="633">
      <c r="A633" s="41"/>
      <c r="B633" s="41"/>
      <c r="C633" s="42"/>
      <c r="D633" s="41"/>
      <c r="E633" s="44" t="str">
        <f>IFERROR(__xludf.DUMMYFUNCTION("REGEXEXTRACT(C633, """"""([^""""]+)"""""")"),"#N/A")</f>
        <v>#N/A</v>
      </c>
      <c r="F633" s="44"/>
    </row>
    <row r="634">
      <c r="A634" s="41"/>
      <c r="B634" s="41"/>
      <c r="C634" s="42"/>
      <c r="D634" s="41"/>
      <c r="E634" s="44" t="str">
        <f>IFERROR(__xludf.DUMMYFUNCTION("REGEXEXTRACT(C634, """"""([^""""]+)"""""")"),"#N/A")</f>
        <v>#N/A</v>
      </c>
      <c r="F634" s="44"/>
    </row>
    <row r="635">
      <c r="A635" s="41"/>
      <c r="B635" s="41"/>
      <c r="C635" s="42"/>
      <c r="D635" s="41"/>
      <c r="E635" s="44" t="str">
        <f>IFERROR(__xludf.DUMMYFUNCTION("REGEXEXTRACT(C635, """"""([^""""]+)"""""")"),"#N/A")</f>
        <v>#N/A</v>
      </c>
      <c r="F635" s="44"/>
    </row>
    <row r="636">
      <c r="A636" s="41"/>
      <c r="B636" s="41"/>
      <c r="C636" s="42"/>
      <c r="D636" s="41"/>
      <c r="E636" s="44" t="str">
        <f>IFERROR(__xludf.DUMMYFUNCTION("REGEXEXTRACT(C636, """"""([^""""]+)"""""")"),"#N/A")</f>
        <v>#N/A</v>
      </c>
      <c r="F636" s="44"/>
    </row>
    <row r="637">
      <c r="A637" s="41"/>
      <c r="B637" s="41"/>
      <c r="C637" s="42"/>
      <c r="D637" s="41"/>
      <c r="E637" s="44" t="str">
        <f>IFERROR(__xludf.DUMMYFUNCTION("REGEXEXTRACT(C637, """"""([^""""]+)"""""")"),"#N/A")</f>
        <v>#N/A</v>
      </c>
      <c r="F637" s="44"/>
    </row>
    <row r="638">
      <c r="A638" s="41"/>
      <c r="B638" s="41"/>
      <c r="C638" s="42"/>
      <c r="D638" s="41"/>
      <c r="E638" s="44" t="str">
        <f>IFERROR(__xludf.DUMMYFUNCTION("REGEXEXTRACT(C638, """"""([^""""]+)"""""")"),"#N/A")</f>
        <v>#N/A</v>
      </c>
      <c r="F638" s="44"/>
    </row>
    <row r="639">
      <c r="A639" s="41"/>
      <c r="B639" s="41"/>
      <c r="C639" s="42"/>
      <c r="D639" s="41"/>
      <c r="E639" s="44" t="str">
        <f>IFERROR(__xludf.DUMMYFUNCTION("REGEXEXTRACT(C639, """"""([^""""]+)"""""")"),"#N/A")</f>
        <v>#N/A</v>
      </c>
      <c r="F639" s="44"/>
    </row>
    <row r="640">
      <c r="A640" s="41"/>
      <c r="B640" s="41"/>
      <c r="C640" s="42"/>
      <c r="D640" s="41"/>
      <c r="E640" s="44" t="str">
        <f>IFERROR(__xludf.DUMMYFUNCTION("REGEXEXTRACT(C640, """"""([^""""]+)"""""")"),"#N/A")</f>
        <v>#N/A</v>
      </c>
      <c r="F640" s="44"/>
    </row>
    <row r="641">
      <c r="A641" s="41"/>
      <c r="B641" s="41"/>
      <c r="C641" s="42"/>
      <c r="D641" s="41"/>
      <c r="E641" s="44" t="str">
        <f>IFERROR(__xludf.DUMMYFUNCTION("REGEXEXTRACT(C641, """"""([^""""]+)"""""")"),"#N/A")</f>
        <v>#N/A</v>
      </c>
      <c r="F641" s="44"/>
    </row>
    <row r="642">
      <c r="A642" s="41"/>
      <c r="B642" s="41"/>
      <c r="C642" s="42"/>
      <c r="D642" s="41"/>
      <c r="E642" s="44" t="str">
        <f>IFERROR(__xludf.DUMMYFUNCTION("REGEXEXTRACT(C642, """"""([^""""]+)"""""")"),"#N/A")</f>
        <v>#N/A</v>
      </c>
      <c r="F642" s="44"/>
    </row>
    <row r="643">
      <c r="A643" s="41"/>
      <c r="B643" s="41"/>
      <c r="C643" s="42"/>
      <c r="D643" s="41"/>
      <c r="E643" s="44" t="str">
        <f>IFERROR(__xludf.DUMMYFUNCTION("REGEXEXTRACT(C643, """"""([^""""]+)"""""")"),"#N/A")</f>
        <v>#N/A</v>
      </c>
      <c r="F643" s="44"/>
    </row>
    <row r="644">
      <c r="A644" s="41"/>
      <c r="B644" s="41"/>
      <c r="C644" s="42"/>
      <c r="D644" s="41"/>
      <c r="E644" s="44" t="str">
        <f>IFERROR(__xludf.DUMMYFUNCTION("REGEXEXTRACT(C644, """"""([^""""]+)"""""")"),"#N/A")</f>
        <v>#N/A</v>
      </c>
      <c r="F644" s="44"/>
    </row>
    <row r="645">
      <c r="A645" s="41"/>
      <c r="B645" s="41"/>
      <c r="C645" s="42"/>
      <c r="D645" s="41"/>
      <c r="E645" s="44" t="str">
        <f>IFERROR(__xludf.DUMMYFUNCTION("REGEXEXTRACT(C645, """"""([^""""]+)"""""")"),"#N/A")</f>
        <v>#N/A</v>
      </c>
      <c r="F645" s="44"/>
    </row>
    <row r="646">
      <c r="A646" s="41"/>
      <c r="B646" s="41"/>
      <c r="C646" s="42"/>
      <c r="D646" s="41"/>
      <c r="E646" s="44" t="str">
        <f>IFERROR(__xludf.DUMMYFUNCTION("REGEXEXTRACT(C646, """"""([^""""]+)"""""")"),"#N/A")</f>
        <v>#N/A</v>
      </c>
      <c r="F646" s="44"/>
    </row>
    <row r="647">
      <c r="A647" s="41"/>
      <c r="B647" s="41"/>
      <c r="C647" s="42"/>
      <c r="D647" s="41"/>
      <c r="E647" s="44" t="str">
        <f>IFERROR(__xludf.DUMMYFUNCTION("REGEXEXTRACT(C647, """"""([^""""]+)"""""")"),"#N/A")</f>
        <v>#N/A</v>
      </c>
      <c r="F647" s="44"/>
    </row>
    <row r="648">
      <c r="A648" s="41"/>
      <c r="B648" s="41"/>
      <c r="C648" s="42"/>
      <c r="D648" s="41"/>
      <c r="E648" s="44" t="str">
        <f>IFERROR(__xludf.DUMMYFUNCTION("REGEXEXTRACT(C648, """"""([^""""]+)"""""")"),"#N/A")</f>
        <v>#N/A</v>
      </c>
      <c r="F648" s="44"/>
    </row>
    <row r="649">
      <c r="A649" s="41"/>
      <c r="B649" s="41"/>
      <c r="C649" s="42"/>
      <c r="D649" s="41"/>
      <c r="E649" s="44" t="str">
        <f>IFERROR(__xludf.DUMMYFUNCTION("REGEXEXTRACT(C649, """"""([^""""]+)"""""")"),"#N/A")</f>
        <v>#N/A</v>
      </c>
      <c r="F649" s="44"/>
    </row>
    <row r="650">
      <c r="A650" s="41"/>
      <c r="B650" s="41"/>
      <c r="C650" s="42"/>
      <c r="D650" s="41"/>
      <c r="E650" s="44" t="str">
        <f>IFERROR(__xludf.DUMMYFUNCTION("REGEXEXTRACT(C650, """"""([^""""]+)"""""")"),"#N/A")</f>
        <v>#N/A</v>
      </c>
      <c r="F650" s="44"/>
    </row>
    <row r="651">
      <c r="A651" s="41"/>
      <c r="B651" s="41"/>
      <c r="C651" s="42"/>
      <c r="D651" s="41"/>
      <c r="E651" s="44" t="str">
        <f>IFERROR(__xludf.DUMMYFUNCTION("REGEXEXTRACT(C651, """"""([^""""]+)"""""")"),"#N/A")</f>
        <v>#N/A</v>
      </c>
      <c r="F651" s="44"/>
    </row>
    <row r="652">
      <c r="A652" s="41"/>
      <c r="B652" s="41"/>
      <c r="C652" s="42"/>
      <c r="D652" s="41"/>
      <c r="E652" s="44" t="str">
        <f>IFERROR(__xludf.DUMMYFUNCTION("REGEXEXTRACT(C652, """"""([^""""]+)"""""")"),"#N/A")</f>
        <v>#N/A</v>
      </c>
      <c r="F652" s="44"/>
    </row>
    <row r="653">
      <c r="A653" s="41"/>
      <c r="B653" s="41"/>
      <c r="C653" s="42"/>
      <c r="D653" s="41"/>
      <c r="E653" s="44" t="str">
        <f>IFERROR(__xludf.DUMMYFUNCTION("REGEXEXTRACT(C653, """"""([^""""]+)"""""")"),"#N/A")</f>
        <v>#N/A</v>
      </c>
      <c r="F653" s="44"/>
    </row>
    <row r="654">
      <c r="A654" s="41"/>
      <c r="B654" s="41"/>
      <c r="C654" s="42"/>
      <c r="D654" s="41"/>
      <c r="E654" s="44" t="str">
        <f>IFERROR(__xludf.DUMMYFUNCTION("REGEXEXTRACT(C654, """"""([^""""]+)"""""")"),"#N/A")</f>
        <v>#N/A</v>
      </c>
      <c r="F654" s="44"/>
    </row>
    <row r="655">
      <c r="A655" s="41"/>
      <c r="B655" s="41"/>
      <c r="C655" s="42"/>
      <c r="D655" s="41"/>
      <c r="E655" s="44" t="str">
        <f>IFERROR(__xludf.DUMMYFUNCTION("REGEXEXTRACT(C655, """"""([^""""]+)"""""")"),"#N/A")</f>
        <v>#N/A</v>
      </c>
      <c r="F655" s="44"/>
    </row>
    <row r="656">
      <c r="A656" s="41"/>
      <c r="B656" s="41"/>
      <c r="C656" s="42"/>
      <c r="D656" s="41"/>
      <c r="E656" s="44" t="str">
        <f>IFERROR(__xludf.DUMMYFUNCTION("REGEXEXTRACT(C656, """"""([^""""]+)"""""")"),"#N/A")</f>
        <v>#N/A</v>
      </c>
      <c r="F656" s="44"/>
    </row>
    <row r="657">
      <c r="A657" s="41"/>
      <c r="B657" s="41"/>
      <c r="C657" s="42"/>
      <c r="D657" s="41"/>
      <c r="E657" s="44" t="str">
        <f>IFERROR(__xludf.DUMMYFUNCTION("REGEXEXTRACT(C657, """"""([^""""]+)"""""")"),"#N/A")</f>
        <v>#N/A</v>
      </c>
      <c r="F657" s="44"/>
    </row>
    <row r="658">
      <c r="A658" s="41"/>
      <c r="B658" s="41"/>
      <c r="C658" s="42"/>
      <c r="D658" s="41"/>
      <c r="E658" s="44" t="str">
        <f>IFERROR(__xludf.DUMMYFUNCTION("REGEXEXTRACT(C658, """"""([^""""]+)"""""")"),"#N/A")</f>
        <v>#N/A</v>
      </c>
      <c r="F658" s="44"/>
    </row>
    <row r="659">
      <c r="A659" s="41"/>
      <c r="B659" s="41"/>
      <c r="C659" s="42"/>
      <c r="D659" s="41"/>
      <c r="E659" s="44" t="str">
        <f>IFERROR(__xludf.DUMMYFUNCTION("REGEXEXTRACT(C659, """"""([^""""]+)"""""")"),"#N/A")</f>
        <v>#N/A</v>
      </c>
      <c r="F659" s="44"/>
    </row>
    <row r="660">
      <c r="A660" s="41"/>
      <c r="B660" s="41"/>
      <c r="C660" s="42"/>
      <c r="D660" s="41"/>
      <c r="E660" s="44" t="str">
        <f>IFERROR(__xludf.DUMMYFUNCTION("REGEXEXTRACT(C660, """"""([^""""]+)"""""")"),"#N/A")</f>
        <v>#N/A</v>
      </c>
      <c r="F660" s="44"/>
    </row>
    <row r="661">
      <c r="A661" s="41"/>
      <c r="B661" s="41"/>
      <c r="C661" s="42"/>
      <c r="D661" s="41"/>
      <c r="E661" s="44" t="str">
        <f>IFERROR(__xludf.DUMMYFUNCTION("REGEXEXTRACT(C661, """"""([^""""]+)"""""")"),"#N/A")</f>
        <v>#N/A</v>
      </c>
      <c r="F661" s="44"/>
    </row>
    <row r="662">
      <c r="A662" s="41"/>
      <c r="B662" s="41"/>
      <c r="C662" s="42"/>
      <c r="D662" s="41"/>
      <c r="E662" s="44" t="str">
        <f>IFERROR(__xludf.DUMMYFUNCTION("REGEXEXTRACT(C662, """"""([^""""]+)"""""")"),"#N/A")</f>
        <v>#N/A</v>
      </c>
      <c r="F662" s="44"/>
    </row>
    <row r="663">
      <c r="A663" s="41"/>
      <c r="B663" s="41"/>
      <c r="C663" s="42"/>
      <c r="D663" s="41"/>
      <c r="E663" s="44" t="str">
        <f>IFERROR(__xludf.DUMMYFUNCTION("REGEXEXTRACT(C663, """"""([^""""]+)"""""")"),"#N/A")</f>
        <v>#N/A</v>
      </c>
      <c r="F663" s="44"/>
    </row>
    <row r="664">
      <c r="A664" s="41"/>
      <c r="B664" s="41"/>
      <c r="C664" s="42"/>
      <c r="D664" s="41"/>
      <c r="E664" s="44" t="str">
        <f>IFERROR(__xludf.DUMMYFUNCTION("REGEXEXTRACT(C664, """"""([^""""]+)"""""")"),"#N/A")</f>
        <v>#N/A</v>
      </c>
      <c r="F664" s="44"/>
    </row>
    <row r="665">
      <c r="A665" s="41"/>
      <c r="B665" s="41"/>
      <c r="C665" s="42"/>
      <c r="D665" s="41"/>
      <c r="E665" s="44" t="str">
        <f>IFERROR(__xludf.DUMMYFUNCTION("REGEXEXTRACT(C665, """"""([^""""]+)"""""")"),"#N/A")</f>
        <v>#N/A</v>
      </c>
      <c r="F665" s="44"/>
    </row>
    <row r="666">
      <c r="A666" s="41"/>
      <c r="B666" s="41"/>
      <c r="C666" s="42"/>
      <c r="D666" s="41"/>
      <c r="E666" s="44" t="str">
        <f>IFERROR(__xludf.DUMMYFUNCTION("REGEXEXTRACT(C666, """"""([^""""]+)"""""")"),"#N/A")</f>
        <v>#N/A</v>
      </c>
      <c r="F666" s="44"/>
    </row>
    <row r="667">
      <c r="A667" s="41"/>
      <c r="B667" s="41"/>
      <c r="C667" s="42"/>
      <c r="D667" s="41"/>
      <c r="E667" s="44" t="str">
        <f>IFERROR(__xludf.DUMMYFUNCTION("REGEXEXTRACT(C667, """"""([^""""]+)"""""")"),"#N/A")</f>
        <v>#N/A</v>
      </c>
      <c r="F667" s="44"/>
    </row>
    <row r="668">
      <c r="A668" s="41"/>
      <c r="B668" s="41"/>
      <c r="C668" s="42"/>
      <c r="D668" s="41"/>
      <c r="E668" s="44" t="str">
        <f>IFERROR(__xludf.DUMMYFUNCTION("REGEXEXTRACT(C668, """"""([^""""]+)"""""")"),"#N/A")</f>
        <v>#N/A</v>
      </c>
      <c r="F668" s="44"/>
    </row>
    <row r="669">
      <c r="A669" s="41"/>
      <c r="B669" s="41"/>
      <c r="C669" s="42"/>
      <c r="D669" s="41"/>
      <c r="E669" s="44" t="str">
        <f>IFERROR(__xludf.DUMMYFUNCTION("REGEXEXTRACT(C669, """"""([^""""]+)"""""")"),"#N/A")</f>
        <v>#N/A</v>
      </c>
      <c r="F669" s="44"/>
    </row>
    <row r="670">
      <c r="A670" s="41"/>
      <c r="B670" s="41"/>
      <c r="C670" s="42"/>
      <c r="D670" s="41"/>
      <c r="E670" s="44" t="str">
        <f>IFERROR(__xludf.DUMMYFUNCTION("REGEXEXTRACT(C670, """"""([^""""]+)"""""")"),"#N/A")</f>
        <v>#N/A</v>
      </c>
      <c r="F670" s="44"/>
    </row>
    <row r="671">
      <c r="A671" s="41"/>
      <c r="B671" s="41"/>
      <c r="C671" s="42"/>
      <c r="D671" s="41"/>
      <c r="E671" s="44" t="str">
        <f>IFERROR(__xludf.DUMMYFUNCTION("REGEXEXTRACT(C671, """"""([^""""]+)"""""")"),"#N/A")</f>
        <v>#N/A</v>
      </c>
      <c r="F671" s="44"/>
    </row>
    <row r="672">
      <c r="A672" s="41"/>
      <c r="B672" s="41"/>
      <c r="C672" s="42"/>
      <c r="D672" s="41"/>
      <c r="E672" s="44" t="str">
        <f>IFERROR(__xludf.DUMMYFUNCTION("REGEXEXTRACT(C672, """"""([^""""]+)"""""")"),"#N/A")</f>
        <v>#N/A</v>
      </c>
      <c r="F672" s="44"/>
    </row>
    <row r="673">
      <c r="A673" s="41"/>
      <c r="B673" s="41"/>
      <c r="C673" s="42"/>
      <c r="D673" s="41"/>
      <c r="E673" s="44" t="str">
        <f>IFERROR(__xludf.DUMMYFUNCTION("REGEXEXTRACT(C673, """"""([^""""]+)"""""")"),"#N/A")</f>
        <v>#N/A</v>
      </c>
      <c r="F673" s="44"/>
    </row>
    <row r="674">
      <c r="A674" s="41"/>
      <c r="B674" s="41"/>
      <c r="C674" s="42"/>
      <c r="D674" s="41"/>
      <c r="E674" s="44" t="str">
        <f>IFERROR(__xludf.DUMMYFUNCTION("REGEXEXTRACT(C674, """"""([^""""]+)"""""")"),"#N/A")</f>
        <v>#N/A</v>
      </c>
      <c r="F674" s="44"/>
    </row>
    <row r="675">
      <c r="A675" s="41"/>
      <c r="B675" s="41"/>
      <c r="C675" s="42"/>
      <c r="D675" s="41"/>
      <c r="E675" s="44" t="str">
        <f>IFERROR(__xludf.DUMMYFUNCTION("REGEXEXTRACT(C675, """"""([^""""]+)"""""")"),"#N/A")</f>
        <v>#N/A</v>
      </c>
      <c r="F675" s="44"/>
    </row>
    <row r="676">
      <c r="A676" s="41"/>
      <c r="B676" s="41"/>
      <c r="C676" s="42"/>
      <c r="D676" s="41"/>
      <c r="E676" s="44" t="str">
        <f>IFERROR(__xludf.DUMMYFUNCTION("REGEXEXTRACT(C676, """"""([^""""]+)"""""")"),"#N/A")</f>
        <v>#N/A</v>
      </c>
      <c r="F676" s="44"/>
    </row>
    <row r="677">
      <c r="A677" s="41"/>
      <c r="B677" s="41"/>
      <c r="C677" s="42"/>
      <c r="D677" s="41"/>
      <c r="E677" s="44" t="str">
        <f>IFERROR(__xludf.DUMMYFUNCTION("REGEXEXTRACT(C677, """"""([^""""]+)"""""")"),"#N/A")</f>
        <v>#N/A</v>
      </c>
      <c r="F677" s="44"/>
    </row>
    <row r="678">
      <c r="A678" s="41"/>
      <c r="B678" s="41"/>
      <c r="C678" s="42"/>
      <c r="D678" s="41"/>
      <c r="E678" s="44" t="str">
        <f>IFERROR(__xludf.DUMMYFUNCTION("REGEXEXTRACT(C678, """"""([^""""]+)"""""")"),"#N/A")</f>
        <v>#N/A</v>
      </c>
      <c r="F678" s="44"/>
    </row>
    <row r="679">
      <c r="A679" s="41"/>
      <c r="B679" s="41"/>
      <c r="C679" s="42"/>
      <c r="D679" s="41"/>
      <c r="E679" s="44" t="str">
        <f>IFERROR(__xludf.DUMMYFUNCTION("REGEXEXTRACT(C679, """"""([^""""]+)"""""")"),"#N/A")</f>
        <v>#N/A</v>
      </c>
      <c r="F679" s="44"/>
    </row>
    <row r="680">
      <c r="A680" s="41"/>
      <c r="B680" s="41"/>
      <c r="C680" s="42"/>
      <c r="D680" s="41"/>
      <c r="E680" s="44" t="str">
        <f>IFERROR(__xludf.DUMMYFUNCTION("REGEXEXTRACT(C680, """"""([^""""]+)"""""")"),"#N/A")</f>
        <v>#N/A</v>
      </c>
      <c r="F680" s="44"/>
    </row>
    <row r="681">
      <c r="A681" s="41"/>
      <c r="B681" s="41"/>
      <c r="C681" s="42"/>
      <c r="D681" s="41"/>
      <c r="E681" s="44" t="str">
        <f>IFERROR(__xludf.DUMMYFUNCTION("REGEXEXTRACT(C681, """"""([^""""]+)"""""")"),"#N/A")</f>
        <v>#N/A</v>
      </c>
      <c r="F681" s="44"/>
    </row>
    <row r="682">
      <c r="A682" s="41"/>
      <c r="B682" s="41"/>
      <c r="C682" s="42"/>
      <c r="D682" s="41"/>
      <c r="E682" s="44" t="str">
        <f>IFERROR(__xludf.DUMMYFUNCTION("REGEXEXTRACT(C682, """"""([^""""]+)"""""")"),"#N/A")</f>
        <v>#N/A</v>
      </c>
      <c r="F682" s="44"/>
    </row>
    <row r="683">
      <c r="A683" s="41"/>
      <c r="B683" s="41"/>
      <c r="C683" s="42"/>
      <c r="D683" s="41"/>
      <c r="E683" s="44" t="str">
        <f>IFERROR(__xludf.DUMMYFUNCTION("REGEXEXTRACT(C683, """"""([^""""]+)"""""")"),"#N/A")</f>
        <v>#N/A</v>
      </c>
      <c r="F683" s="44"/>
    </row>
    <row r="684">
      <c r="A684" s="41"/>
      <c r="B684" s="41"/>
      <c r="C684" s="42"/>
      <c r="D684" s="41"/>
      <c r="E684" s="44" t="str">
        <f>IFERROR(__xludf.DUMMYFUNCTION("REGEXEXTRACT(C684, """"""([^""""]+)"""""")"),"#N/A")</f>
        <v>#N/A</v>
      </c>
      <c r="F684" s="44"/>
    </row>
    <row r="685">
      <c r="A685" s="41"/>
      <c r="B685" s="41"/>
      <c r="C685" s="42"/>
      <c r="D685" s="41"/>
      <c r="E685" s="44" t="str">
        <f>IFERROR(__xludf.DUMMYFUNCTION("REGEXEXTRACT(C685, """"""([^""""]+)"""""")"),"#N/A")</f>
        <v>#N/A</v>
      </c>
      <c r="F685" s="44"/>
    </row>
    <row r="686">
      <c r="A686" s="41"/>
      <c r="B686" s="41"/>
      <c r="C686" s="42"/>
      <c r="D686" s="41"/>
      <c r="E686" s="44" t="str">
        <f>IFERROR(__xludf.DUMMYFUNCTION("REGEXEXTRACT(C686, """"""([^""""]+)"""""")"),"#N/A")</f>
        <v>#N/A</v>
      </c>
      <c r="F686" s="44"/>
    </row>
    <row r="687">
      <c r="A687" s="41"/>
      <c r="B687" s="41"/>
      <c r="C687" s="42"/>
      <c r="D687" s="41"/>
      <c r="E687" s="44" t="str">
        <f>IFERROR(__xludf.DUMMYFUNCTION("REGEXEXTRACT(C687, """"""([^""""]+)"""""")"),"#N/A")</f>
        <v>#N/A</v>
      </c>
      <c r="F687" s="44"/>
    </row>
    <row r="688">
      <c r="A688" s="41"/>
      <c r="B688" s="41"/>
      <c r="C688" s="42"/>
      <c r="D688" s="41"/>
      <c r="E688" s="44" t="str">
        <f>IFERROR(__xludf.DUMMYFUNCTION("REGEXEXTRACT(C688, """"""([^""""]+)"""""")"),"#N/A")</f>
        <v>#N/A</v>
      </c>
      <c r="F688" s="44"/>
    </row>
    <row r="689">
      <c r="A689" s="41"/>
      <c r="B689" s="41"/>
      <c r="C689" s="42"/>
      <c r="D689" s="41"/>
      <c r="E689" s="44" t="str">
        <f>IFERROR(__xludf.DUMMYFUNCTION("REGEXEXTRACT(C689, """"""([^""""]+)"""""")"),"#N/A")</f>
        <v>#N/A</v>
      </c>
      <c r="F689" s="44"/>
    </row>
    <row r="690">
      <c r="A690" s="41"/>
      <c r="B690" s="41"/>
      <c r="C690" s="42"/>
      <c r="D690" s="41"/>
      <c r="E690" s="44" t="str">
        <f>IFERROR(__xludf.DUMMYFUNCTION("REGEXEXTRACT(C690, """"""([^""""]+)"""""")"),"#N/A")</f>
        <v>#N/A</v>
      </c>
      <c r="F690" s="44"/>
    </row>
    <row r="691">
      <c r="A691" s="41"/>
      <c r="B691" s="41"/>
      <c r="C691" s="42"/>
      <c r="D691" s="41"/>
      <c r="E691" s="44" t="str">
        <f>IFERROR(__xludf.DUMMYFUNCTION("REGEXEXTRACT(C691, """"""([^""""]+)"""""")"),"#N/A")</f>
        <v>#N/A</v>
      </c>
      <c r="F691" s="44"/>
    </row>
    <row r="692">
      <c r="A692" s="41"/>
      <c r="B692" s="41"/>
      <c r="C692" s="42"/>
      <c r="D692" s="41"/>
      <c r="E692" s="44" t="str">
        <f>IFERROR(__xludf.DUMMYFUNCTION("REGEXEXTRACT(C692, """"""([^""""]+)"""""")"),"#N/A")</f>
        <v>#N/A</v>
      </c>
      <c r="F692" s="44"/>
    </row>
    <row r="693">
      <c r="A693" s="41"/>
      <c r="B693" s="41"/>
      <c r="C693" s="42"/>
      <c r="D693" s="41"/>
      <c r="E693" s="44" t="str">
        <f>IFERROR(__xludf.DUMMYFUNCTION("REGEXEXTRACT(C693, """"""([^""""]+)"""""")"),"#N/A")</f>
        <v>#N/A</v>
      </c>
      <c r="F693" s="44"/>
    </row>
    <row r="694">
      <c r="A694" s="41"/>
      <c r="B694" s="41"/>
      <c r="C694" s="42"/>
      <c r="D694" s="41"/>
      <c r="E694" s="44" t="str">
        <f>IFERROR(__xludf.DUMMYFUNCTION("REGEXEXTRACT(C694, """"""([^""""]+)"""""")"),"#N/A")</f>
        <v>#N/A</v>
      </c>
      <c r="F694" s="44"/>
    </row>
    <row r="695">
      <c r="A695" s="41"/>
      <c r="B695" s="41"/>
      <c r="C695" s="42"/>
      <c r="D695" s="41"/>
      <c r="E695" s="44" t="str">
        <f>IFERROR(__xludf.DUMMYFUNCTION("REGEXEXTRACT(C695, """"""([^""""]+)"""""")"),"#N/A")</f>
        <v>#N/A</v>
      </c>
      <c r="F695" s="44"/>
    </row>
    <row r="696">
      <c r="A696" s="41"/>
      <c r="B696" s="41"/>
      <c r="C696" s="42"/>
      <c r="D696" s="41"/>
      <c r="E696" s="44" t="str">
        <f>IFERROR(__xludf.DUMMYFUNCTION("REGEXEXTRACT(C696, """"""([^""""]+)"""""")"),"#N/A")</f>
        <v>#N/A</v>
      </c>
      <c r="F696" s="44"/>
    </row>
    <row r="697">
      <c r="A697" s="41"/>
      <c r="B697" s="41"/>
      <c r="C697" s="42"/>
      <c r="D697" s="41"/>
      <c r="E697" s="44" t="str">
        <f>IFERROR(__xludf.DUMMYFUNCTION("REGEXEXTRACT(C697, """"""([^""""]+)"""""")"),"#N/A")</f>
        <v>#N/A</v>
      </c>
      <c r="F697" s="44"/>
    </row>
    <row r="698">
      <c r="A698" s="41"/>
      <c r="B698" s="41"/>
      <c r="C698" s="42"/>
      <c r="D698" s="41"/>
      <c r="E698" s="44" t="str">
        <f>IFERROR(__xludf.DUMMYFUNCTION("REGEXEXTRACT(C698, """"""([^""""]+)"""""")"),"#N/A")</f>
        <v>#N/A</v>
      </c>
      <c r="F698" s="44"/>
    </row>
    <row r="699">
      <c r="A699" s="41"/>
      <c r="B699" s="41"/>
      <c r="C699" s="42"/>
      <c r="D699" s="41"/>
      <c r="E699" s="44" t="str">
        <f>IFERROR(__xludf.DUMMYFUNCTION("REGEXEXTRACT(C699, """"""([^""""]+)"""""")"),"#N/A")</f>
        <v>#N/A</v>
      </c>
      <c r="F699" s="44"/>
    </row>
    <row r="700">
      <c r="A700" s="41"/>
      <c r="B700" s="41"/>
      <c r="C700" s="42"/>
      <c r="D700" s="41"/>
      <c r="E700" s="44" t="str">
        <f>IFERROR(__xludf.DUMMYFUNCTION("REGEXEXTRACT(C700, """"""([^""""]+)"""""")"),"#N/A")</f>
        <v>#N/A</v>
      </c>
      <c r="F700" s="44"/>
    </row>
    <row r="701">
      <c r="A701" s="41"/>
      <c r="B701" s="41"/>
      <c r="C701" s="42"/>
      <c r="D701" s="41"/>
      <c r="E701" s="44" t="str">
        <f>IFERROR(__xludf.DUMMYFUNCTION("REGEXEXTRACT(C701, """"""([^""""]+)"""""")"),"#N/A")</f>
        <v>#N/A</v>
      </c>
      <c r="F701" s="44"/>
    </row>
    <row r="702">
      <c r="A702" s="41"/>
      <c r="B702" s="41"/>
      <c r="C702" s="42"/>
      <c r="D702" s="41"/>
      <c r="E702" s="44" t="str">
        <f>IFERROR(__xludf.DUMMYFUNCTION("REGEXEXTRACT(C702, """"""([^""""]+)"""""")"),"#N/A")</f>
        <v>#N/A</v>
      </c>
      <c r="F702" s="44"/>
    </row>
    <row r="703">
      <c r="A703" s="41"/>
      <c r="B703" s="41"/>
      <c r="C703" s="42"/>
      <c r="D703" s="41"/>
      <c r="E703" s="44" t="str">
        <f>IFERROR(__xludf.DUMMYFUNCTION("REGEXEXTRACT(C703, """"""([^""""]+)"""""")"),"#N/A")</f>
        <v>#N/A</v>
      </c>
      <c r="F703" s="44"/>
    </row>
    <row r="704">
      <c r="A704" s="41"/>
      <c r="B704" s="41"/>
      <c r="C704" s="42"/>
      <c r="D704" s="41"/>
      <c r="E704" s="44" t="str">
        <f>IFERROR(__xludf.DUMMYFUNCTION("REGEXEXTRACT(C704, """"""([^""""]+)"""""")"),"#N/A")</f>
        <v>#N/A</v>
      </c>
      <c r="F704" s="44"/>
    </row>
    <row r="705">
      <c r="A705" s="41"/>
      <c r="B705" s="41"/>
      <c r="C705" s="42"/>
      <c r="D705" s="41"/>
      <c r="E705" s="44" t="str">
        <f>IFERROR(__xludf.DUMMYFUNCTION("REGEXEXTRACT(C705, """"""([^""""]+)"""""")"),"#N/A")</f>
        <v>#N/A</v>
      </c>
      <c r="F705" s="44"/>
    </row>
    <row r="706">
      <c r="A706" s="41"/>
      <c r="B706" s="41"/>
      <c r="C706" s="42"/>
      <c r="D706" s="41"/>
      <c r="E706" s="44" t="str">
        <f>IFERROR(__xludf.DUMMYFUNCTION("REGEXEXTRACT(C706, """"""([^""""]+)"""""")"),"#N/A")</f>
        <v>#N/A</v>
      </c>
      <c r="F706" s="44"/>
    </row>
    <row r="707">
      <c r="A707" s="41"/>
      <c r="B707" s="41"/>
      <c r="C707" s="42"/>
      <c r="D707" s="41"/>
      <c r="E707" s="44" t="str">
        <f>IFERROR(__xludf.DUMMYFUNCTION("REGEXEXTRACT(C707, """"""([^""""]+)"""""")"),"#N/A")</f>
        <v>#N/A</v>
      </c>
      <c r="F707" s="44"/>
    </row>
    <row r="708">
      <c r="A708" s="41"/>
      <c r="B708" s="41"/>
      <c r="C708" s="42"/>
      <c r="D708" s="41"/>
      <c r="E708" s="44" t="str">
        <f>IFERROR(__xludf.DUMMYFUNCTION("REGEXEXTRACT(C708, """"""([^""""]+)"""""")"),"#N/A")</f>
        <v>#N/A</v>
      </c>
      <c r="F708" s="44"/>
    </row>
    <row r="709">
      <c r="A709" s="41"/>
      <c r="B709" s="41"/>
      <c r="C709" s="42"/>
      <c r="D709" s="41"/>
      <c r="E709" s="44" t="str">
        <f>IFERROR(__xludf.DUMMYFUNCTION("REGEXEXTRACT(C709, """"""([^""""]+)"""""")"),"#N/A")</f>
        <v>#N/A</v>
      </c>
      <c r="F709" s="44"/>
    </row>
    <row r="710">
      <c r="A710" s="41"/>
      <c r="B710" s="41"/>
      <c r="C710" s="42"/>
      <c r="D710" s="41"/>
      <c r="E710" s="44" t="str">
        <f>IFERROR(__xludf.DUMMYFUNCTION("REGEXEXTRACT(C710, """"""([^""""]+)"""""")"),"#N/A")</f>
        <v>#N/A</v>
      </c>
      <c r="F710" s="44"/>
    </row>
    <row r="711">
      <c r="A711" s="41"/>
      <c r="B711" s="41"/>
      <c r="C711" s="42"/>
      <c r="D711" s="41"/>
      <c r="E711" s="44" t="str">
        <f>IFERROR(__xludf.DUMMYFUNCTION("REGEXEXTRACT(C711, """"""([^""""]+)"""""")"),"#N/A")</f>
        <v>#N/A</v>
      </c>
      <c r="F711" s="44"/>
    </row>
    <row r="712">
      <c r="A712" s="41"/>
      <c r="B712" s="41"/>
      <c r="C712" s="42"/>
      <c r="D712" s="41"/>
      <c r="E712" s="44" t="str">
        <f>IFERROR(__xludf.DUMMYFUNCTION("REGEXEXTRACT(C712, """"""([^""""]+)"""""")"),"#N/A")</f>
        <v>#N/A</v>
      </c>
      <c r="F712" s="44"/>
    </row>
    <row r="713">
      <c r="A713" s="41"/>
      <c r="B713" s="41"/>
      <c r="C713" s="42"/>
      <c r="D713" s="41"/>
      <c r="E713" s="44" t="str">
        <f>IFERROR(__xludf.DUMMYFUNCTION("REGEXEXTRACT(C713, """"""([^""""]+)"""""")"),"#N/A")</f>
        <v>#N/A</v>
      </c>
      <c r="F713" s="44"/>
    </row>
    <row r="714">
      <c r="A714" s="41"/>
      <c r="B714" s="41"/>
      <c r="C714" s="42"/>
      <c r="D714" s="41"/>
      <c r="E714" s="44" t="str">
        <f>IFERROR(__xludf.DUMMYFUNCTION("REGEXEXTRACT(C714, """"""([^""""]+)"""""")"),"#N/A")</f>
        <v>#N/A</v>
      </c>
      <c r="F714" s="44"/>
    </row>
    <row r="715">
      <c r="A715" s="41"/>
      <c r="B715" s="41"/>
      <c r="C715" s="42"/>
      <c r="D715" s="41"/>
      <c r="E715" s="44" t="str">
        <f>IFERROR(__xludf.DUMMYFUNCTION("REGEXEXTRACT(C715, """"""([^""""]+)"""""")"),"#N/A")</f>
        <v>#N/A</v>
      </c>
      <c r="F715" s="44"/>
    </row>
    <row r="716">
      <c r="A716" s="41"/>
      <c r="B716" s="41"/>
      <c r="C716" s="42"/>
      <c r="D716" s="41"/>
      <c r="E716" s="44" t="str">
        <f>IFERROR(__xludf.DUMMYFUNCTION("REGEXEXTRACT(C716, """"""([^""""]+)"""""")"),"#N/A")</f>
        <v>#N/A</v>
      </c>
      <c r="F716" s="44"/>
    </row>
    <row r="717">
      <c r="A717" s="41"/>
      <c r="B717" s="41"/>
      <c r="C717" s="42"/>
      <c r="D717" s="41"/>
      <c r="E717" s="44" t="str">
        <f>IFERROR(__xludf.DUMMYFUNCTION("REGEXEXTRACT(C717, """"""([^""""]+)"""""")"),"#N/A")</f>
        <v>#N/A</v>
      </c>
      <c r="F717" s="44"/>
    </row>
    <row r="718">
      <c r="A718" s="41"/>
      <c r="B718" s="41"/>
      <c r="C718" s="42"/>
      <c r="D718" s="41"/>
      <c r="E718" s="44" t="str">
        <f>IFERROR(__xludf.DUMMYFUNCTION("REGEXEXTRACT(C718, """"""([^""""]+)"""""")"),"#N/A")</f>
        <v>#N/A</v>
      </c>
      <c r="F718" s="44"/>
    </row>
    <row r="719">
      <c r="A719" s="41"/>
      <c r="B719" s="41"/>
      <c r="C719" s="42"/>
      <c r="D719" s="41"/>
      <c r="E719" s="44" t="str">
        <f>IFERROR(__xludf.DUMMYFUNCTION("REGEXEXTRACT(C719, """"""([^""""]+)"""""")"),"#N/A")</f>
        <v>#N/A</v>
      </c>
      <c r="F719" s="44"/>
    </row>
    <row r="720">
      <c r="A720" s="41"/>
      <c r="B720" s="41"/>
      <c r="C720" s="42"/>
      <c r="D720" s="41"/>
      <c r="E720" s="44" t="str">
        <f>IFERROR(__xludf.DUMMYFUNCTION("REGEXEXTRACT(C720, """"""([^""""]+)"""""")"),"#N/A")</f>
        <v>#N/A</v>
      </c>
      <c r="F720" s="44"/>
    </row>
    <row r="721">
      <c r="A721" s="41"/>
      <c r="B721" s="41"/>
      <c r="C721" s="42"/>
      <c r="D721" s="41"/>
      <c r="E721" s="44" t="str">
        <f>IFERROR(__xludf.DUMMYFUNCTION("REGEXEXTRACT(C721, """"""([^""""]+)"""""")"),"#N/A")</f>
        <v>#N/A</v>
      </c>
      <c r="F721" s="44"/>
    </row>
    <row r="722">
      <c r="A722" s="41"/>
      <c r="B722" s="41"/>
      <c r="C722" s="42"/>
      <c r="D722" s="41"/>
      <c r="E722" s="44" t="str">
        <f>IFERROR(__xludf.DUMMYFUNCTION("REGEXEXTRACT(C722, """"""([^""""]+)"""""")"),"#N/A")</f>
        <v>#N/A</v>
      </c>
      <c r="F722" s="44"/>
    </row>
    <row r="723">
      <c r="A723" s="41"/>
      <c r="B723" s="41"/>
      <c r="C723" s="42"/>
      <c r="D723" s="41"/>
      <c r="E723" s="44" t="str">
        <f>IFERROR(__xludf.DUMMYFUNCTION("REGEXEXTRACT(C723, """"""([^""""]+)"""""")"),"#N/A")</f>
        <v>#N/A</v>
      </c>
      <c r="F723" s="44"/>
    </row>
    <row r="724">
      <c r="A724" s="41"/>
      <c r="B724" s="41"/>
      <c r="C724" s="42"/>
      <c r="D724" s="41"/>
      <c r="E724" s="44" t="str">
        <f>IFERROR(__xludf.DUMMYFUNCTION("REGEXEXTRACT(C724, """"""([^""""]+)"""""")"),"#N/A")</f>
        <v>#N/A</v>
      </c>
      <c r="F724" s="44"/>
    </row>
    <row r="725">
      <c r="A725" s="41"/>
      <c r="B725" s="41"/>
      <c r="C725" s="42"/>
      <c r="D725" s="41"/>
      <c r="E725" s="44" t="str">
        <f>IFERROR(__xludf.DUMMYFUNCTION("REGEXEXTRACT(C725, """"""([^""""]+)"""""")"),"#N/A")</f>
        <v>#N/A</v>
      </c>
      <c r="F725" s="44"/>
    </row>
    <row r="726">
      <c r="A726" s="41"/>
      <c r="B726" s="41"/>
      <c r="C726" s="42"/>
      <c r="D726" s="41"/>
      <c r="E726" s="44" t="str">
        <f>IFERROR(__xludf.DUMMYFUNCTION("REGEXEXTRACT(C726, """"""([^""""]+)"""""")"),"#N/A")</f>
        <v>#N/A</v>
      </c>
      <c r="F726" s="44"/>
    </row>
    <row r="727">
      <c r="A727" s="41"/>
      <c r="B727" s="41"/>
      <c r="C727" s="42"/>
      <c r="D727" s="41"/>
      <c r="E727" s="44" t="str">
        <f>IFERROR(__xludf.DUMMYFUNCTION("REGEXEXTRACT(C727, """"""([^""""]+)"""""")"),"#N/A")</f>
        <v>#N/A</v>
      </c>
      <c r="F727" s="44"/>
    </row>
    <row r="728">
      <c r="A728" s="41"/>
      <c r="B728" s="41"/>
      <c r="C728" s="42"/>
      <c r="D728" s="41"/>
      <c r="E728" s="44" t="str">
        <f>IFERROR(__xludf.DUMMYFUNCTION("REGEXEXTRACT(C728, """"""([^""""]+)"""""")"),"#N/A")</f>
        <v>#N/A</v>
      </c>
      <c r="F728" s="44"/>
    </row>
    <row r="729">
      <c r="A729" s="41"/>
      <c r="B729" s="41"/>
      <c r="C729" s="42"/>
      <c r="D729" s="41"/>
      <c r="E729" s="44" t="str">
        <f>IFERROR(__xludf.DUMMYFUNCTION("REGEXEXTRACT(C729, """"""([^""""]+)"""""")"),"#N/A")</f>
        <v>#N/A</v>
      </c>
      <c r="F729" s="44"/>
    </row>
    <row r="730">
      <c r="A730" s="41"/>
      <c r="B730" s="41"/>
      <c r="C730" s="42"/>
      <c r="D730" s="41"/>
      <c r="E730" s="44" t="str">
        <f>IFERROR(__xludf.DUMMYFUNCTION("REGEXEXTRACT(C730, """"""([^""""]+)"""""")"),"#N/A")</f>
        <v>#N/A</v>
      </c>
      <c r="F730" s="44"/>
    </row>
    <row r="731">
      <c r="A731" s="41"/>
      <c r="B731" s="41"/>
      <c r="C731" s="42"/>
      <c r="D731" s="41"/>
      <c r="E731" s="44" t="str">
        <f>IFERROR(__xludf.DUMMYFUNCTION("REGEXEXTRACT(C731, """"""([^""""]+)"""""")"),"#N/A")</f>
        <v>#N/A</v>
      </c>
      <c r="F731" s="44"/>
    </row>
    <row r="732">
      <c r="A732" s="41"/>
      <c r="B732" s="41"/>
      <c r="C732" s="42"/>
      <c r="D732" s="41"/>
      <c r="E732" s="44" t="str">
        <f>IFERROR(__xludf.DUMMYFUNCTION("REGEXEXTRACT(C732, """"""([^""""]+)"""""")"),"#N/A")</f>
        <v>#N/A</v>
      </c>
      <c r="F732" s="44"/>
    </row>
    <row r="733">
      <c r="A733" s="41"/>
      <c r="B733" s="41"/>
      <c r="C733" s="42"/>
      <c r="D733" s="41"/>
      <c r="E733" s="44" t="str">
        <f>IFERROR(__xludf.DUMMYFUNCTION("REGEXEXTRACT(C733, """"""([^""""]+)"""""")"),"#N/A")</f>
        <v>#N/A</v>
      </c>
      <c r="F733" s="44"/>
    </row>
    <row r="734">
      <c r="A734" s="41"/>
      <c r="B734" s="41"/>
      <c r="C734" s="42"/>
      <c r="D734" s="41"/>
      <c r="E734" s="44" t="str">
        <f>IFERROR(__xludf.DUMMYFUNCTION("REGEXEXTRACT(C734, """"""([^""""]+)"""""")"),"#N/A")</f>
        <v>#N/A</v>
      </c>
      <c r="F734" s="44"/>
    </row>
    <row r="735">
      <c r="A735" s="41"/>
      <c r="B735" s="41"/>
      <c r="C735" s="42"/>
      <c r="D735" s="41"/>
      <c r="E735" s="44" t="str">
        <f>IFERROR(__xludf.DUMMYFUNCTION("REGEXEXTRACT(C735, """"""([^""""]+)"""""")"),"#N/A")</f>
        <v>#N/A</v>
      </c>
      <c r="F735" s="44"/>
    </row>
    <row r="736">
      <c r="A736" s="41"/>
      <c r="B736" s="41"/>
      <c r="C736" s="42"/>
      <c r="D736" s="41"/>
      <c r="E736" s="44" t="str">
        <f>IFERROR(__xludf.DUMMYFUNCTION("REGEXEXTRACT(C736, """"""([^""""]+)"""""")"),"#N/A")</f>
        <v>#N/A</v>
      </c>
      <c r="F736" s="44"/>
    </row>
    <row r="737">
      <c r="A737" s="41"/>
      <c r="B737" s="41"/>
      <c r="C737" s="42"/>
      <c r="D737" s="41"/>
      <c r="E737" s="44" t="str">
        <f>IFERROR(__xludf.DUMMYFUNCTION("REGEXEXTRACT(C737, """"""([^""""]+)"""""")"),"#N/A")</f>
        <v>#N/A</v>
      </c>
      <c r="F737" s="44"/>
    </row>
    <row r="738">
      <c r="A738" s="41"/>
      <c r="B738" s="41"/>
      <c r="C738" s="42"/>
      <c r="D738" s="41"/>
      <c r="E738" s="44" t="str">
        <f>IFERROR(__xludf.DUMMYFUNCTION("REGEXEXTRACT(C738, """"""([^""""]+)"""""")"),"#N/A")</f>
        <v>#N/A</v>
      </c>
      <c r="F738" s="44"/>
    </row>
    <row r="739">
      <c r="A739" s="41"/>
      <c r="B739" s="41"/>
      <c r="C739" s="42"/>
      <c r="D739" s="41"/>
      <c r="E739" s="44" t="str">
        <f>IFERROR(__xludf.DUMMYFUNCTION("REGEXEXTRACT(C739, """"""([^""""]+)"""""")"),"#N/A")</f>
        <v>#N/A</v>
      </c>
      <c r="F739" s="44"/>
    </row>
    <row r="740">
      <c r="A740" s="41"/>
      <c r="B740" s="41"/>
      <c r="C740" s="42"/>
      <c r="D740" s="41"/>
      <c r="E740" s="44" t="str">
        <f>IFERROR(__xludf.DUMMYFUNCTION("REGEXEXTRACT(C740, """"""([^""""]+)"""""")"),"#N/A")</f>
        <v>#N/A</v>
      </c>
      <c r="F740" s="44"/>
    </row>
    <row r="741">
      <c r="A741" s="41"/>
      <c r="B741" s="41"/>
      <c r="C741" s="42"/>
      <c r="D741" s="41"/>
      <c r="E741" s="44" t="str">
        <f>IFERROR(__xludf.DUMMYFUNCTION("REGEXEXTRACT(C741, """"""([^""""]+)"""""")"),"#N/A")</f>
        <v>#N/A</v>
      </c>
      <c r="F741" s="44"/>
    </row>
    <row r="742">
      <c r="A742" s="41"/>
      <c r="B742" s="41"/>
      <c r="C742" s="42"/>
      <c r="D742" s="41"/>
      <c r="E742" s="44" t="str">
        <f>IFERROR(__xludf.DUMMYFUNCTION("REGEXEXTRACT(C742, """"""([^""""]+)"""""")"),"#N/A")</f>
        <v>#N/A</v>
      </c>
      <c r="F742" s="44"/>
    </row>
    <row r="743">
      <c r="A743" s="41"/>
      <c r="B743" s="41"/>
      <c r="C743" s="42"/>
      <c r="D743" s="41"/>
      <c r="E743" s="44" t="str">
        <f>IFERROR(__xludf.DUMMYFUNCTION("REGEXEXTRACT(C743, """"""([^""""]+)"""""")"),"#N/A")</f>
        <v>#N/A</v>
      </c>
      <c r="F743" s="44"/>
    </row>
    <row r="744">
      <c r="A744" s="41"/>
      <c r="B744" s="41"/>
      <c r="C744" s="42"/>
      <c r="D744" s="41"/>
      <c r="E744" s="44" t="str">
        <f>IFERROR(__xludf.DUMMYFUNCTION("REGEXEXTRACT(C744, """"""([^""""]+)"""""")"),"#N/A")</f>
        <v>#N/A</v>
      </c>
      <c r="F744" s="44"/>
    </row>
    <row r="745">
      <c r="A745" s="41"/>
      <c r="B745" s="41"/>
      <c r="C745" s="42"/>
      <c r="D745" s="41"/>
      <c r="E745" s="44" t="str">
        <f>IFERROR(__xludf.DUMMYFUNCTION("REGEXEXTRACT(C745, """"""([^""""]+)"""""")"),"#N/A")</f>
        <v>#N/A</v>
      </c>
      <c r="F745" s="44"/>
    </row>
    <row r="746">
      <c r="A746" s="41"/>
      <c r="B746" s="41"/>
      <c r="C746" s="42"/>
      <c r="D746" s="41"/>
      <c r="E746" s="44" t="str">
        <f>IFERROR(__xludf.DUMMYFUNCTION("REGEXEXTRACT(C746, """"""([^""""]+)"""""")"),"#N/A")</f>
        <v>#N/A</v>
      </c>
      <c r="F746" s="44"/>
    </row>
    <row r="747">
      <c r="A747" s="41"/>
      <c r="B747" s="41"/>
      <c r="C747" s="42"/>
      <c r="D747" s="41"/>
      <c r="E747" s="44" t="str">
        <f>IFERROR(__xludf.DUMMYFUNCTION("REGEXEXTRACT(C747, """"""([^""""]+)"""""")"),"#N/A")</f>
        <v>#N/A</v>
      </c>
      <c r="F747" s="44"/>
    </row>
    <row r="748">
      <c r="A748" s="41"/>
      <c r="B748" s="41"/>
      <c r="C748" s="42"/>
      <c r="D748" s="41"/>
      <c r="E748" s="44" t="str">
        <f>IFERROR(__xludf.DUMMYFUNCTION("REGEXEXTRACT(C748, """"""([^""""]+)"""""")"),"#N/A")</f>
        <v>#N/A</v>
      </c>
      <c r="F748" s="44"/>
    </row>
    <row r="749">
      <c r="A749" s="41"/>
      <c r="B749" s="41"/>
      <c r="C749" s="42"/>
      <c r="D749" s="41"/>
      <c r="E749" s="44" t="str">
        <f>IFERROR(__xludf.DUMMYFUNCTION("REGEXEXTRACT(C749, """"""([^""""]+)"""""")"),"#N/A")</f>
        <v>#N/A</v>
      </c>
      <c r="F749" s="44"/>
    </row>
    <row r="750">
      <c r="A750" s="41"/>
      <c r="B750" s="41"/>
      <c r="C750" s="42"/>
      <c r="D750" s="41"/>
      <c r="E750" s="44" t="str">
        <f>IFERROR(__xludf.DUMMYFUNCTION("REGEXEXTRACT(C750, """"""([^""""]+)"""""")"),"#N/A")</f>
        <v>#N/A</v>
      </c>
      <c r="F750" s="44"/>
    </row>
    <row r="751">
      <c r="A751" s="41"/>
      <c r="B751" s="41"/>
      <c r="C751" s="42"/>
      <c r="D751" s="41"/>
      <c r="E751" s="44" t="str">
        <f>IFERROR(__xludf.DUMMYFUNCTION("REGEXEXTRACT(C751, """"""([^""""]+)"""""")"),"#N/A")</f>
        <v>#N/A</v>
      </c>
      <c r="F751" s="44"/>
    </row>
    <row r="752">
      <c r="A752" s="41"/>
      <c r="B752" s="41"/>
      <c r="C752" s="42"/>
      <c r="D752" s="41"/>
      <c r="E752" s="44" t="str">
        <f>IFERROR(__xludf.DUMMYFUNCTION("REGEXEXTRACT(C752, """"""([^""""]+)"""""")"),"#N/A")</f>
        <v>#N/A</v>
      </c>
      <c r="F752" s="44"/>
    </row>
    <row r="753">
      <c r="A753" s="41"/>
      <c r="B753" s="41"/>
      <c r="C753" s="42"/>
      <c r="D753" s="41"/>
      <c r="E753" s="44" t="str">
        <f>IFERROR(__xludf.DUMMYFUNCTION("REGEXEXTRACT(C753, """"""([^""""]+)"""""")"),"#N/A")</f>
        <v>#N/A</v>
      </c>
      <c r="F753" s="44"/>
    </row>
    <row r="754">
      <c r="A754" s="41"/>
      <c r="B754" s="41"/>
      <c r="C754" s="42"/>
      <c r="D754" s="41"/>
      <c r="E754" s="44" t="str">
        <f>IFERROR(__xludf.DUMMYFUNCTION("REGEXEXTRACT(C754, """"""([^""""]+)"""""")"),"#N/A")</f>
        <v>#N/A</v>
      </c>
      <c r="F754" s="44"/>
    </row>
    <row r="755">
      <c r="A755" s="41"/>
      <c r="B755" s="41"/>
      <c r="C755" s="42"/>
      <c r="D755" s="41"/>
      <c r="E755" s="44" t="str">
        <f>IFERROR(__xludf.DUMMYFUNCTION("REGEXEXTRACT(C755, """"""([^""""]+)"""""")"),"#N/A")</f>
        <v>#N/A</v>
      </c>
      <c r="F755" s="44"/>
    </row>
    <row r="756">
      <c r="A756" s="41"/>
      <c r="B756" s="41"/>
      <c r="C756" s="42"/>
      <c r="D756" s="41"/>
      <c r="E756" s="44" t="str">
        <f>IFERROR(__xludf.DUMMYFUNCTION("REGEXEXTRACT(C756, """"""([^""""]+)"""""")"),"#N/A")</f>
        <v>#N/A</v>
      </c>
      <c r="F756" s="44"/>
    </row>
    <row r="757">
      <c r="A757" s="41"/>
      <c r="B757" s="41"/>
      <c r="C757" s="42"/>
      <c r="D757" s="41"/>
      <c r="E757" s="44" t="str">
        <f>IFERROR(__xludf.DUMMYFUNCTION("REGEXEXTRACT(C757, """"""([^""""]+)"""""")"),"#N/A")</f>
        <v>#N/A</v>
      </c>
      <c r="F757" s="44"/>
    </row>
    <row r="758">
      <c r="A758" s="41"/>
      <c r="B758" s="41"/>
      <c r="C758" s="42"/>
      <c r="D758" s="41"/>
      <c r="E758" s="44" t="str">
        <f>IFERROR(__xludf.DUMMYFUNCTION("REGEXEXTRACT(C758, """"""([^""""]+)"""""")"),"#N/A")</f>
        <v>#N/A</v>
      </c>
      <c r="F758" s="44"/>
    </row>
    <row r="759">
      <c r="A759" s="41"/>
      <c r="B759" s="41"/>
      <c r="C759" s="42"/>
      <c r="D759" s="41"/>
      <c r="E759" s="44" t="str">
        <f>IFERROR(__xludf.DUMMYFUNCTION("REGEXEXTRACT(C759, """"""([^""""]+)"""""")"),"#N/A")</f>
        <v>#N/A</v>
      </c>
      <c r="F759" s="44"/>
    </row>
    <row r="760">
      <c r="A760" s="41"/>
      <c r="B760" s="41"/>
      <c r="C760" s="42"/>
      <c r="D760" s="41"/>
      <c r="E760" s="44" t="str">
        <f>IFERROR(__xludf.DUMMYFUNCTION("REGEXEXTRACT(C760, """"""([^""""]+)"""""")"),"#N/A")</f>
        <v>#N/A</v>
      </c>
      <c r="F760" s="44"/>
    </row>
    <row r="761">
      <c r="A761" s="41"/>
      <c r="B761" s="41"/>
      <c r="C761" s="42"/>
      <c r="D761" s="41"/>
      <c r="E761" s="44" t="str">
        <f>IFERROR(__xludf.DUMMYFUNCTION("REGEXEXTRACT(C761, """"""([^""""]+)"""""")"),"#N/A")</f>
        <v>#N/A</v>
      </c>
      <c r="F761" s="44"/>
    </row>
    <row r="762">
      <c r="A762" s="41"/>
      <c r="B762" s="41"/>
      <c r="C762" s="42"/>
      <c r="D762" s="41"/>
      <c r="E762" s="44" t="str">
        <f>IFERROR(__xludf.DUMMYFUNCTION("REGEXEXTRACT(C762, """"""([^""""]+)"""""")"),"#N/A")</f>
        <v>#N/A</v>
      </c>
      <c r="F762" s="44"/>
    </row>
    <row r="763">
      <c r="A763" s="41"/>
      <c r="B763" s="41"/>
      <c r="C763" s="42"/>
      <c r="D763" s="41"/>
      <c r="E763" s="44" t="str">
        <f>IFERROR(__xludf.DUMMYFUNCTION("REGEXEXTRACT(C763, """"""([^""""]+)"""""")"),"#N/A")</f>
        <v>#N/A</v>
      </c>
      <c r="F763" s="44"/>
    </row>
    <row r="764">
      <c r="A764" s="41"/>
      <c r="B764" s="41"/>
      <c r="C764" s="42"/>
      <c r="D764" s="41"/>
      <c r="E764" s="44" t="str">
        <f>IFERROR(__xludf.DUMMYFUNCTION("REGEXEXTRACT(C764, """"""([^""""]+)"""""")"),"#N/A")</f>
        <v>#N/A</v>
      </c>
      <c r="F764" s="44"/>
    </row>
    <row r="765">
      <c r="A765" s="41"/>
      <c r="B765" s="41"/>
      <c r="C765" s="42"/>
      <c r="D765" s="41"/>
      <c r="E765" s="44" t="str">
        <f>IFERROR(__xludf.DUMMYFUNCTION("REGEXEXTRACT(C765, """"""([^""""]+)"""""")"),"#N/A")</f>
        <v>#N/A</v>
      </c>
      <c r="F765" s="44"/>
    </row>
    <row r="766">
      <c r="A766" s="41"/>
      <c r="B766" s="41"/>
      <c r="C766" s="42"/>
      <c r="D766" s="41"/>
      <c r="E766" s="44" t="str">
        <f>IFERROR(__xludf.DUMMYFUNCTION("REGEXEXTRACT(C766, """"""([^""""]+)"""""")"),"#N/A")</f>
        <v>#N/A</v>
      </c>
      <c r="F766" s="44"/>
    </row>
    <row r="767">
      <c r="A767" s="41"/>
      <c r="B767" s="41"/>
      <c r="C767" s="42"/>
      <c r="D767" s="41"/>
      <c r="E767" s="44" t="str">
        <f>IFERROR(__xludf.DUMMYFUNCTION("REGEXEXTRACT(C767, """"""([^""""]+)"""""")"),"#N/A")</f>
        <v>#N/A</v>
      </c>
      <c r="F767" s="44"/>
    </row>
    <row r="768">
      <c r="A768" s="41"/>
      <c r="B768" s="41"/>
      <c r="C768" s="42"/>
      <c r="D768" s="41"/>
      <c r="E768" s="44" t="str">
        <f>IFERROR(__xludf.DUMMYFUNCTION("REGEXEXTRACT(C768, """"""([^""""]+)"""""")"),"#N/A")</f>
        <v>#N/A</v>
      </c>
      <c r="F768" s="44"/>
    </row>
    <row r="769">
      <c r="A769" s="41"/>
      <c r="B769" s="41"/>
      <c r="C769" s="42"/>
      <c r="D769" s="41"/>
      <c r="E769" s="44" t="str">
        <f>IFERROR(__xludf.DUMMYFUNCTION("REGEXEXTRACT(C769, """"""([^""""]+)"""""")"),"#N/A")</f>
        <v>#N/A</v>
      </c>
      <c r="F769" s="44"/>
    </row>
    <row r="770">
      <c r="A770" s="41"/>
      <c r="B770" s="41"/>
      <c r="C770" s="42"/>
      <c r="D770" s="41"/>
      <c r="E770" s="44" t="str">
        <f>IFERROR(__xludf.DUMMYFUNCTION("REGEXEXTRACT(C770, """"""([^""""]+)"""""")"),"#N/A")</f>
        <v>#N/A</v>
      </c>
      <c r="F770" s="44"/>
    </row>
    <row r="771">
      <c r="A771" s="41"/>
      <c r="B771" s="41"/>
      <c r="C771" s="42"/>
      <c r="D771" s="41"/>
      <c r="E771" s="44" t="str">
        <f>IFERROR(__xludf.DUMMYFUNCTION("REGEXEXTRACT(C771, """"""([^""""]+)"""""")"),"#N/A")</f>
        <v>#N/A</v>
      </c>
      <c r="F771" s="44"/>
    </row>
    <row r="772">
      <c r="A772" s="41"/>
      <c r="B772" s="41"/>
      <c r="C772" s="42"/>
      <c r="D772" s="41"/>
      <c r="E772" s="44" t="str">
        <f>IFERROR(__xludf.DUMMYFUNCTION("REGEXEXTRACT(C772, """"""([^""""]+)"""""")"),"#N/A")</f>
        <v>#N/A</v>
      </c>
      <c r="F772" s="44"/>
    </row>
    <row r="773">
      <c r="A773" s="41"/>
      <c r="B773" s="41"/>
      <c r="C773" s="42"/>
      <c r="D773" s="41"/>
      <c r="E773" s="44" t="str">
        <f>IFERROR(__xludf.DUMMYFUNCTION("REGEXEXTRACT(C773, """"""([^""""]+)"""""")"),"#N/A")</f>
        <v>#N/A</v>
      </c>
      <c r="F773" s="44"/>
    </row>
    <row r="774">
      <c r="A774" s="41"/>
      <c r="B774" s="41"/>
      <c r="C774" s="42"/>
      <c r="D774" s="41"/>
      <c r="E774" s="44" t="str">
        <f>IFERROR(__xludf.DUMMYFUNCTION("REGEXEXTRACT(C774, """"""([^""""]+)"""""")"),"#N/A")</f>
        <v>#N/A</v>
      </c>
      <c r="F774" s="44"/>
    </row>
    <row r="775">
      <c r="A775" s="41"/>
      <c r="B775" s="41"/>
      <c r="C775" s="42"/>
      <c r="D775" s="41"/>
      <c r="E775" s="44" t="str">
        <f>IFERROR(__xludf.DUMMYFUNCTION("REGEXEXTRACT(C775, """"""([^""""]+)"""""")"),"#N/A")</f>
        <v>#N/A</v>
      </c>
      <c r="F775" s="44"/>
    </row>
    <row r="776">
      <c r="A776" s="41"/>
      <c r="B776" s="41"/>
      <c r="C776" s="42"/>
      <c r="D776" s="41"/>
      <c r="E776" s="44" t="str">
        <f>IFERROR(__xludf.DUMMYFUNCTION("REGEXEXTRACT(C776, """"""([^""""]+)"""""")"),"#N/A")</f>
        <v>#N/A</v>
      </c>
      <c r="F776" s="44"/>
    </row>
    <row r="777">
      <c r="A777" s="41"/>
      <c r="B777" s="41"/>
      <c r="C777" s="42"/>
      <c r="D777" s="41"/>
      <c r="E777" s="44" t="str">
        <f>IFERROR(__xludf.DUMMYFUNCTION("REGEXEXTRACT(C777, """"""([^""""]+)"""""")"),"#N/A")</f>
        <v>#N/A</v>
      </c>
      <c r="F777" s="44"/>
    </row>
    <row r="778">
      <c r="A778" s="41"/>
      <c r="B778" s="41"/>
      <c r="C778" s="42"/>
      <c r="D778" s="41"/>
      <c r="E778" s="44" t="str">
        <f>IFERROR(__xludf.DUMMYFUNCTION("REGEXEXTRACT(C778, """"""([^""""]+)"""""")"),"#N/A")</f>
        <v>#N/A</v>
      </c>
      <c r="F778" s="44"/>
    </row>
    <row r="779">
      <c r="A779" s="41"/>
      <c r="B779" s="41"/>
      <c r="C779" s="42"/>
      <c r="D779" s="41"/>
      <c r="E779" s="44" t="str">
        <f>IFERROR(__xludf.DUMMYFUNCTION("REGEXEXTRACT(C779, """"""([^""""]+)"""""")"),"#N/A")</f>
        <v>#N/A</v>
      </c>
      <c r="F779" s="44"/>
    </row>
    <row r="780">
      <c r="A780" s="41"/>
      <c r="B780" s="41"/>
      <c r="C780" s="42"/>
      <c r="D780" s="41"/>
      <c r="E780" s="44" t="str">
        <f>IFERROR(__xludf.DUMMYFUNCTION("REGEXEXTRACT(C780, """"""([^""""]+)"""""")"),"#N/A")</f>
        <v>#N/A</v>
      </c>
      <c r="F780" s="44"/>
    </row>
    <row r="781">
      <c r="A781" s="41"/>
      <c r="B781" s="41"/>
      <c r="C781" s="42"/>
      <c r="D781" s="41"/>
      <c r="E781" s="44" t="str">
        <f>IFERROR(__xludf.DUMMYFUNCTION("REGEXEXTRACT(C781, """"""([^""""]+)"""""")"),"#N/A")</f>
        <v>#N/A</v>
      </c>
      <c r="F781" s="44"/>
    </row>
    <row r="782">
      <c r="A782" s="41"/>
      <c r="B782" s="41"/>
      <c r="C782" s="42"/>
      <c r="D782" s="41"/>
      <c r="E782" s="44" t="str">
        <f>IFERROR(__xludf.DUMMYFUNCTION("REGEXEXTRACT(C782, """"""([^""""]+)"""""")"),"#N/A")</f>
        <v>#N/A</v>
      </c>
      <c r="F782" s="44"/>
    </row>
    <row r="783">
      <c r="A783" s="41"/>
      <c r="B783" s="41"/>
      <c r="C783" s="42"/>
      <c r="D783" s="41"/>
      <c r="E783" s="44" t="str">
        <f>IFERROR(__xludf.DUMMYFUNCTION("REGEXEXTRACT(C783, """"""([^""""]+)"""""")"),"#N/A")</f>
        <v>#N/A</v>
      </c>
      <c r="F783" s="44"/>
    </row>
    <row r="784">
      <c r="A784" s="41"/>
      <c r="B784" s="41"/>
      <c r="C784" s="42"/>
      <c r="D784" s="41"/>
      <c r="E784" s="44" t="str">
        <f>IFERROR(__xludf.DUMMYFUNCTION("REGEXEXTRACT(C784, """"""([^""""]+)"""""")"),"#N/A")</f>
        <v>#N/A</v>
      </c>
      <c r="F784" s="44"/>
    </row>
    <row r="785">
      <c r="A785" s="41"/>
      <c r="B785" s="41"/>
      <c r="C785" s="42"/>
      <c r="D785" s="41"/>
      <c r="E785" s="44" t="str">
        <f>IFERROR(__xludf.DUMMYFUNCTION("REGEXEXTRACT(C785, """"""([^""""]+)"""""")"),"#N/A")</f>
        <v>#N/A</v>
      </c>
      <c r="F785" s="44"/>
    </row>
    <row r="786">
      <c r="A786" s="41"/>
      <c r="B786" s="41"/>
      <c r="C786" s="42"/>
      <c r="D786" s="41"/>
      <c r="E786" s="44" t="str">
        <f>IFERROR(__xludf.DUMMYFUNCTION("REGEXEXTRACT(C786, """"""([^""""]+)"""""")"),"#N/A")</f>
        <v>#N/A</v>
      </c>
      <c r="F786" s="44"/>
    </row>
    <row r="787">
      <c r="A787" s="41"/>
      <c r="B787" s="41"/>
      <c r="C787" s="42"/>
      <c r="D787" s="41"/>
      <c r="E787" s="44" t="str">
        <f>IFERROR(__xludf.DUMMYFUNCTION("REGEXEXTRACT(C787, """"""([^""""]+)"""""")"),"#N/A")</f>
        <v>#N/A</v>
      </c>
      <c r="F787" s="44"/>
    </row>
    <row r="788">
      <c r="A788" s="41"/>
      <c r="B788" s="41"/>
      <c r="C788" s="42"/>
      <c r="D788" s="41"/>
      <c r="E788" s="44" t="str">
        <f>IFERROR(__xludf.DUMMYFUNCTION("REGEXEXTRACT(C788, """"""([^""""]+)"""""")"),"#N/A")</f>
        <v>#N/A</v>
      </c>
      <c r="F788" s="44"/>
    </row>
    <row r="789">
      <c r="A789" s="41"/>
      <c r="B789" s="41"/>
      <c r="C789" s="42"/>
      <c r="D789" s="41"/>
      <c r="E789" s="44" t="str">
        <f>IFERROR(__xludf.DUMMYFUNCTION("REGEXEXTRACT(C789, """"""([^""""]+)"""""")"),"#N/A")</f>
        <v>#N/A</v>
      </c>
      <c r="F789" s="44"/>
    </row>
    <row r="790">
      <c r="A790" s="41"/>
      <c r="B790" s="41"/>
      <c r="C790" s="42"/>
      <c r="D790" s="41"/>
      <c r="E790" s="44" t="str">
        <f>IFERROR(__xludf.DUMMYFUNCTION("REGEXEXTRACT(C790, """"""([^""""]+)"""""")"),"#N/A")</f>
        <v>#N/A</v>
      </c>
      <c r="F790" s="44"/>
    </row>
    <row r="791">
      <c r="A791" s="41"/>
      <c r="B791" s="41"/>
      <c r="C791" s="42"/>
      <c r="D791" s="41"/>
      <c r="E791" s="44" t="str">
        <f>IFERROR(__xludf.DUMMYFUNCTION("REGEXEXTRACT(C791, """"""([^""""]+)"""""")"),"#N/A")</f>
        <v>#N/A</v>
      </c>
      <c r="F791" s="44"/>
    </row>
    <row r="792">
      <c r="A792" s="41"/>
      <c r="B792" s="41"/>
      <c r="C792" s="42"/>
      <c r="D792" s="41"/>
      <c r="E792" s="44" t="str">
        <f>IFERROR(__xludf.DUMMYFUNCTION("REGEXEXTRACT(C792, """"""([^""""]+)"""""")"),"#N/A")</f>
        <v>#N/A</v>
      </c>
      <c r="F792" s="44"/>
    </row>
    <row r="793">
      <c r="A793" s="41"/>
      <c r="B793" s="41"/>
      <c r="C793" s="42"/>
      <c r="D793" s="41"/>
      <c r="E793" s="44" t="str">
        <f>IFERROR(__xludf.DUMMYFUNCTION("REGEXEXTRACT(C793, """"""([^""""]+)"""""")"),"#N/A")</f>
        <v>#N/A</v>
      </c>
      <c r="F793" s="44"/>
    </row>
    <row r="794">
      <c r="A794" s="41"/>
      <c r="B794" s="41"/>
      <c r="C794" s="42"/>
      <c r="D794" s="41"/>
      <c r="E794" s="44" t="str">
        <f>IFERROR(__xludf.DUMMYFUNCTION("REGEXEXTRACT(C794, """"""([^""""]+)"""""")"),"#N/A")</f>
        <v>#N/A</v>
      </c>
      <c r="F794" s="44"/>
    </row>
    <row r="795">
      <c r="A795" s="41"/>
      <c r="B795" s="41"/>
      <c r="C795" s="42"/>
      <c r="D795" s="41"/>
      <c r="E795" s="44" t="str">
        <f>IFERROR(__xludf.DUMMYFUNCTION("REGEXEXTRACT(C795, """"""([^""""]+)"""""")"),"#N/A")</f>
        <v>#N/A</v>
      </c>
      <c r="F795" s="44"/>
    </row>
    <row r="796">
      <c r="A796" s="41"/>
      <c r="B796" s="41"/>
      <c r="C796" s="42"/>
      <c r="D796" s="41"/>
      <c r="E796" s="44" t="str">
        <f>IFERROR(__xludf.DUMMYFUNCTION("REGEXEXTRACT(C796, """"""([^""""]+)"""""")"),"#N/A")</f>
        <v>#N/A</v>
      </c>
      <c r="F796" s="44"/>
    </row>
    <row r="797">
      <c r="A797" s="41"/>
      <c r="B797" s="41"/>
      <c r="C797" s="42"/>
      <c r="D797" s="41"/>
      <c r="E797" s="44" t="str">
        <f>IFERROR(__xludf.DUMMYFUNCTION("REGEXEXTRACT(C797, """"""([^""""]+)"""""")"),"#N/A")</f>
        <v>#N/A</v>
      </c>
      <c r="F797" s="44"/>
    </row>
    <row r="798">
      <c r="A798" s="41"/>
      <c r="B798" s="41"/>
      <c r="C798" s="42"/>
      <c r="D798" s="41"/>
      <c r="E798" s="44" t="str">
        <f>IFERROR(__xludf.DUMMYFUNCTION("REGEXEXTRACT(C798, """"""([^""""]+)"""""")"),"#N/A")</f>
        <v>#N/A</v>
      </c>
      <c r="F798" s="44"/>
    </row>
    <row r="799">
      <c r="A799" s="41"/>
      <c r="B799" s="41"/>
      <c r="C799" s="42"/>
      <c r="D799" s="41"/>
      <c r="E799" s="44" t="str">
        <f>IFERROR(__xludf.DUMMYFUNCTION("REGEXEXTRACT(C799, """"""([^""""]+)"""""")"),"#N/A")</f>
        <v>#N/A</v>
      </c>
      <c r="F799" s="44"/>
    </row>
    <row r="800">
      <c r="A800" s="41"/>
      <c r="B800" s="41"/>
      <c r="C800" s="42"/>
      <c r="D800" s="41"/>
      <c r="E800" s="44" t="str">
        <f>IFERROR(__xludf.DUMMYFUNCTION("REGEXEXTRACT(C800, """"""([^""""]+)"""""")"),"#N/A")</f>
        <v>#N/A</v>
      </c>
      <c r="F800" s="44"/>
    </row>
    <row r="801">
      <c r="A801" s="41"/>
      <c r="B801" s="41"/>
      <c r="C801" s="42"/>
      <c r="D801" s="41"/>
      <c r="E801" s="44" t="str">
        <f>IFERROR(__xludf.DUMMYFUNCTION("REGEXEXTRACT(C801, """"""([^""""]+)"""""")"),"#N/A")</f>
        <v>#N/A</v>
      </c>
      <c r="F801" s="44"/>
    </row>
    <row r="802">
      <c r="A802" s="41"/>
      <c r="B802" s="41"/>
      <c r="C802" s="42"/>
      <c r="D802" s="41"/>
      <c r="E802" s="44" t="str">
        <f>IFERROR(__xludf.DUMMYFUNCTION("REGEXEXTRACT(C802, """"""([^""""]+)"""""")"),"#N/A")</f>
        <v>#N/A</v>
      </c>
      <c r="F802" s="44"/>
    </row>
    <row r="803">
      <c r="A803" s="41"/>
      <c r="B803" s="41"/>
      <c r="C803" s="42"/>
      <c r="D803" s="41"/>
      <c r="E803" s="44" t="str">
        <f>IFERROR(__xludf.DUMMYFUNCTION("REGEXEXTRACT(C803, """"""([^""""]+)"""""")"),"#N/A")</f>
        <v>#N/A</v>
      </c>
      <c r="F803" s="44"/>
    </row>
    <row r="804">
      <c r="A804" s="41"/>
      <c r="B804" s="41"/>
      <c r="C804" s="42"/>
      <c r="D804" s="41"/>
      <c r="E804" s="44" t="str">
        <f>IFERROR(__xludf.DUMMYFUNCTION("REGEXEXTRACT(C804, """"""([^""""]+)"""""")"),"#N/A")</f>
        <v>#N/A</v>
      </c>
      <c r="F804" s="44"/>
    </row>
    <row r="805">
      <c r="A805" s="41"/>
      <c r="B805" s="41"/>
      <c r="C805" s="42"/>
      <c r="D805" s="41"/>
      <c r="E805" s="44" t="str">
        <f>IFERROR(__xludf.DUMMYFUNCTION("REGEXEXTRACT(C805, """"""([^""""]+)"""""")"),"#N/A")</f>
        <v>#N/A</v>
      </c>
      <c r="F805" s="44"/>
    </row>
    <row r="806">
      <c r="A806" s="41"/>
      <c r="B806" s="41"/>
      <c r="C806" s="42"/>
      <c r="D806" s="41"/>
      <c r="E806" s="44" t="str">
        <f>IFERROR(__xludf.DUMMYFUNCTION("REGEXEXTRACT(C806, """"""([^""""]+)"""""")"),"#N/A")</f>
        <v>#N/A</v>
      </c>
      <c r="F806" s="44"/>
    </row>
    <row r="807">
      <c r="A807" s="41"/>
      <c r="B807" s="41"/>
      <c r="C807" s="42"/>
      <c r="D807" s="41"/>
      <c r="E807" s="44" t="str">
        <f>IFERROR(__xludf.DUMMYFUNCTION("REGEXEXTRACT(C807, """"""([^""""]+)"""""")"),"#N/A")</f>
        <v>#N/A</v>
      </c>
      <c r="F807" s="44"/>
    </row>
    <row r="808">
      <c r="A808" s="41"/>
      <c r="B808" s="41"/>
      <c r="C808" s="42"/>
      <c r="D808" s="41"/>
      <c r="E808" s="44" t="str">
        <f>IFERROR(__xludf.DUMMYFUNCTION("REGEXEXTRACT(C808, """"""([^""""]+)"""""")"),"#N/A")</f>
        <v>#N/A</v>
      </c>
      <c r="F808" s="44"/>
    </row>
    <row r="809">
      <c r="A809" s="41"/>
      <c r="B809" s="41"/>
      <c r="C809" s="42"/>
      <c r="D809" s="41"/>
      <c r="E809" s="44" t="str">
        <f>IFERROR(__xludf.DUMMYFUNCTION("REGEXEXTRACT(C809, """"""([^""""]+)"""""")"),"#N/A")</f>
        <v>#N/A</v>
      </c>
      <c r="F809" s="44"/>
    </row>
    <row r="810">
      <c r="A810" s="41"/>
      <c r="B810" s="41"/>
      <c r="C810" s="42"/>
      <c r="D810" s="41"/>
      <c r="E810" s="44" t="str">
        <f>IFERROR(__xludf.DUMMYFUNCTION("REGEXEXTRACT(C810, """"""([^""""]+)"""""")"),"#N/A")</f>
        <v>#N/A</v>
      </c>
      <c r="F810" s="44"/>
    </row>
    <row r="811">
      <c r="A811" s="41"/>
      <c r="B811" s="41"/>
      <c r="C811" s="42"/>
      <c r="D811" s="41"/>
      <c r="E811" s="44" t="str">
        <f>IFERROR(__xludf.DUMMYFUNCTION("REGEXEXTRACT(C811, """"""([^""""]+)"""""")"),"#N/A")</f>
        <v>#N/A</v>
      </c>
      <c r="F811" s="44"/>
    </row>
    <row r="812">
      <c r="A812" s="41"/>
      <c r="B812" s="41"/>
      <c r="C812" s="42"/>
      <c r="D812" s="41"/>
      <c r="E812" s="44" t="str">
        <f>IFERROR(__xludf.DUMMYFUNCTION("REGEXEXTRACT(C812, """"""([^""""]+)"""""")"),"#N/A")</f>
        <v>#N/A</v>
      </c>
      <c r="F812" s="44"/>
    </row>
    <row r="813">
      <c r="A813" s="41"/>
      <c r="B813" s="41"/>
      <c r="C813" s="42"/>
      <c r="D813" s="41"/>
      <c r="E813" s="44" t="str">
        <f>IFERROR(__xludf.DUMMYFUNCTION("REGEXEXTRACT(C813, """"""([^""""]+)"""""")"),"#N/A")</f>
        <v>#N/A</v>
      </c>
      <c r="F813" s="44"/>
    </row>
    <row r="814">
      <c r="A814" s="41"/>
      <c r="B814" s="41"/>
      <c r="C814" s="42"/>
      <c r="D814" s="41"/>
      <c r="E814" s="44" t="str">
        <f>IFERROR(__xludf.DUMMYFUNCTION("REGEXEXTRACT(C814, """"""([^""""]+)"""""")"),"#N/A")</f>
        <v>#N/A</v>
      </c>
      <c r="F814" s="44"/>
    </row>
    <row r="815">
      <c r="A815" s="41"/>
      <c r="B815" s="41"/>
      <c r="C815" s="42"/>
      <c r="D815" s="41"/>
      <c r="E815" s="44" t="str">
        <f>IFERROR(__xludf.DUMMYFUNCTION("REGEXEXTRACT(C815, """"""([^""""]+)"""""")"),"#N/A")</f>
        <v>#N/A</v>
      </c>
      <c r="F815" s="44"/>
    </row>
    <row r="816">
      <c r="A816" s="41"/>
      <c r="B816" s="41"/>
      <c r="C816" s="42"/>
      <c r="D816" s="41"/>
      <c r="E816" s="44" t="str">
        <f>IFERROR(__xludf.DUMMYFUNCTION("REGEXEXTRACT(C816, """"""([^""""]+)"""""")"),"#N/A")</f>
        <v>#N/A</v>
      </c>
      <c r="F816" s="44"/>
    </row>
    <row r="817">
      <c r="A817" s="41"/>
      <c r="B817" s="41"/>
      <c r="C817" s="42"/>
      <c r="D817" s="41"/>
      <c r="E817" s="44" t="str">
        <f>IFERROR(__xludf.DUMMYFUNCTION("REGEXEXTRACT(C817, """"""([^""""]+)"""""")"),"#N/A")</f>
        <v>#N/A</v>
      </c>
      <c r="F817" s="44"/>
    </row>
    <row r="818">
      <c r="A818" s="41"/>
      <c r="B818" s="41"/>
      <c r="C818" s="42"/>
      <c r="D818" s="41"/>
      <c r="E818" s="44" t="str">
        <f>IFERROR(__xludf.DUMMYFUNCTION("REGEXEXTRACT(C818, """"""([^""""]+)"""""")"),"#N/A")</f>
        <v>#N/A</v>
      </c>
      <c r="F818" s="44"/>
    </row>
    <row r="819">
      <c r="A819" s="41"/>
      <c r="B819" s="41"/>
      <c r="C819" s="42"/>
      <c r="D819" s="41"/>
      <c r="E819" s="44" t="str">
        <f>IFERROR(__xludf.DUMMYFUNCTION("REGEXEXTRACT(C819, """"""([^""""]+)"""""")"),"#N/A")</f>
        <v>#N/A</v>
      </c>
      <c r="F819" s="44"/>
    </row>
    <row r="820">
      <c r="A820" s="41"/>
      <c r="B820" s="41"/>
      <c r="C820" s="42"/>
      <c r="D820" s="41"/>
      <c r="E820" s="44" t="str">
        <f>IFERROR(__xludf.DUMMYFUNCTION("REGEXEXTRACT(C820, """"""([^""""]+)"""""")"),"#N/A")</f>
        <v>#N/A</v>
      </c>
      <c r="F820" s="44"/>
    </row>
    <row r="821">
      <c r="A821" s="41"/>
      <c r="B821" s="41"/>
      <c r="C821" s="42"/>
      <c r="D821" s="41"/>
      <c r="E821" s="44" t="str">
        <f>IFERROR(__xludf.DUMMYFUNCTION("REGEXEXTRACT(C821, """"""([^""""]+)"""""")"),"#N/A")</f>
        <v>#N/A</v>
      </c>
      <c r="F821" s="44"/>
    </row>
    <row r="822">
      <c r="A822" s="41"/>
      <c r="B822" s="41"/>
      <c r="C822" s="42"/>
      <c r="D822" s="41"/>
      <c r="E822" s="44" t="str">
        <f>IFERROR(__xludf.DUMMYFUNCTION("REGEXEXTRACT(C822, """"""([^""""]+)"""""")"),"#N/A")</f>
        <v>#N/A</v>
      </c>
      <c r="F822" s="44"/>
    </row>
    <row r="823">
      <c r="A823" s="41"/>
      <c r="B823" s="41"/>
      <c r="C823" s="42"/>
      <c r="D823" s="41"/>
      <c r="E823" s="44" t="str">
        <f>IFERROR(__xludf.DUMMYFUNCTION("REGEXEXTRACT(C823, """"""([^""""]+)"""""")"),"#N/A")</f>
        <v>#N/A</v>
      </c>
      <c r="F823" s="44"/>
    </row>
    <row r="824">
      <c r="A824" s="41"/>
      <c r="B824" s="41"/>
      <c r="C824" s="42"/>
      <c r="D824" s="41"/>
      <c r="E824" s="44" t="str">
        <f>IFERROR(__xludf.DUMMYFUNCTION("REGEXEXTRACT(C824, """"""([^""""]+)"""""")"),"#N/A")</f>
        <v>#N/A</v>
      </c>
      <c r="F824" s="44"/>
    </row>
    <row r="825">
      <c r="A825" s="41"/>
      <c r="B825" s="41"/>
      <c r="C825" s="42"/>
      <c r="D825" s="41"/>
      <c r="E825" s="44" t="str">
        <f>IFERROR(__xludf.DUMMYFUNCTION("REGEXEXTRACT(C825, """"""([^""""]+)"""""")"),"#N/A")</f>
        <v>#N/A</v>
      </c>
      <c r="F825" s="44"/>
    </row>
    <row r="826">
      <c r="A826" s="41"/>
      <c r="B826" s="41"/>
      <c r="C826" s="42"/>
      <c r="D826" s="41"/>
      <c r="E826" s="44" t="str">
        <f>IFERROR(__xludf.DUMMYFUNCTION("REGEXEXTRACT(C826, """"""([^""""]+)"""""")"),"#N/A")</f>
        <v>#N/A</v>
      </c>
      <c r="F826" s="44"/>
    </row>
    <row r="827">
      <c r="A827" s="41"/>
      <c r="B827" s="41"/>
      <c r="C827" s="42"/>
      <c r="D827" s="41"/>
      <c r="E827" s="44" t="str">
        <f>IFERROR(__xludf.DUMMYFUNCTION("REGEXEXTRACT(C827, """"""([^""""]+)"""""")"),"#N/A")</f>
        <v>#N/A</v>
      </c>
      <c r="F827" s="44"/>
    </row>
    <row r="828">
      <c r="A828" s="41"/>
      <c r="B828" s="41"/>
      <c r="C828" s="42"/>
      <c r="D828" s="41"/>
      <c r="E828" s="44" t="str">
        <f>IFERROR(__xludf.DUMMYFUNCTION("REGEXEXTRACT(C828, """"""([^""""]+)"""""")"),"#N/A")</f>
        <v>#N/A</v>
      </c>
      <c r="F828" s="44"/>
    </row>
    <row r="829">
      <c r="A829" s="41"/>
      <c r="B829" s="41"/>
      <c r="C829" s="42"/>
      <c r="D829" s="41"/>
      <c r="E829" s="44" t="str">
        <f>IFERROR(__xludf.DUMMYFUNCTION("REGEXEXTRACT(C829, """"""([^""""]+)"""""")"),"#N/A")</f>
        <v>#N/A</v>
      </c>
      <c r="F829" s="44"/>
    </row>
    <row r="830">
      <c r="A830" s="41"/>
      <c r="B830" s="41"/>
      <c r="C830" s="42"/>
      <c r="D830" s="41"/>
      <c r="E830" s="44" t="str">
        <f>IFERROR(__xludf.DUMMYFUNCTION("REGEXEXTRACT(C830, """"""([^""""]+)"""""")"),"#N/A")</f>
        <v>#N/A</v>
      </c>
      <c r="F830" s="44"/>
    </row>
    <row r="831">
      <c r="A831" s="41"/>
      <c r="B831" s="41"/>
      <c r="C831" s="42"/>
      <c r="D831" s="41"/>
      <c r="E831" s="44" t="str">
        <f>IFERROR(__xludf.DUMMYFUNCTION("REGEXEXTRACT(C831, """"""([^""""]+)"""""")"),"#N/A")</f>
        <v>#N/A</v>
      </c>
      <c r="F831" s="44"/>
    </row>
    <row r="832">
      <c r="A832" s="41"/>
      <c r="B832" s="41"/>
      <c r="C832" s="42"/>
      <c r="D832" s="41"/>
      <c r="E832" s="44" t="str">
        <f>IFERROR(__xludf.DUMMYFUNCTION("REGEXEXTRACT(C832, """"""([^""""]+)"""""")"),"#N/A")</f>
        <v>#N/A</v>
      </c>
      <c r="F832" s="44"/>
    </row>
    <row r="833">
      <c r="A833" s="41"/>
      <c r="B833" s="41"/>
      <c r="C833" s="42"/>
      <c r="D833" s="41"/>
      <c r="E833" s="44" t="str">
        <f>IFERROR(__xludf.DUMMYFUNCTION("REGEXEXTRACT(C833, """"""([^""""]+)"""""")"),"#N/A")</f>
        <v>#N/A</v>
      </c>
      <c r="F833" s="44"/>
    </row>
    <row r="834">
      <c r="A834" s="41"/>
      <c r="B834" s="41"/>
      <c r="C834" s="42"/>
      <c r="D834" s="41"/>
      <c r="E834" s="44" t="str">
        <f>IFERROR(__xludf.DUMMYFUNCTION("REGEXEXTRACT(C834, """"""([^""""]+)"""""")"),"#N/A")</f>
        <v>#N/A</v>
      </c>
      <c r="F834" s="44"/>
    </row>
    <row r="835">
      <c r="A835" s="41"/>
      <c r="B835" s="41"/>
      <c r="C835" s="42"/>
      <c r="D835" s="41"/>
      <c r="E835" s="44" t="str">
        <f>IFERROR(__xludf.DUMMYFUNCTION("REGEXEXTRACT(C835, """"""([^""""]+)"""""")"),"#N/A")</f>
        <v>#N/A</v>
      </c>
      <c r="F835" s="44"/>
    </row>
    <row r="836">
      <c r="A836" s="41"/>
      <c r="B836" s="41"/>
      <c r="C836" s="42"/>
      <c r="D836" s="41"/>
      <c r="E836" s="44" t="str">
        <f>IFERROR(__xludf.DUMMYFUNCTION("REGEXEXTRACT(C836, """"""([^""""]+)"""""")"),"#N/A")</f>
        <v>#N/A</v>
      </c>
      <c r="F836" s="44"/>
    </row>
    <row r="837">
      <c r="A837" s="41"/>
      <c r="B837" s="41"/>
      <c r="C837" s="42"/>
      <c r="D837" s="41"/>
      <c r="E837" s="44" t="str">
        <f>IFERROR(__xludf.DUMMYFUNCTION("REGEXEXTRACT(C837, """"""([^""""]+)"""""")"),"#N/A")</f>
        <v>#N/A</v>
      </c>
      <c r="F837" s="44"/>
    </row>
    <row r="838">
      <c r="A838" s="41"/>
      <c r="B838" s="41"/>
      <c r="C838" s="42"/>
      <c r="D838" s="41"/>
      <c r="E838" s="44" t="str">
        <f>IFERROR(__xludf.DUMMYFUNCTION("REGEXEXTRACT(C838, """"""([^""""]+)"""""")"),"#N/A")</f>
        <v>#N/A</v>
      </c>
      <c r="F838" s="44"/>
    </row>
    <row r="839">
      <c r="A839" s="41"/>
      <c r="B839" s="41"/>
      <c r="C839" s="42"/>
      <c r="D839" s="41"/>
      <c r="E839" s="44" t="str">
        <f>IFERROR(__xludf.DUMMYFUNCTION("REGEXEXTRACT(C839, """"""([^""""]+)"""""")"),"#N/A")</f>
        <v>#N/A</v>
      </c>
      <c r="F839" s="44"/>
    </row>
    <row r="840">
      <c r="A840" s="41"/>
      <c r="B840" s="41"/>
      <c r="C840" s="42"/>
      <c r="D840" s="41"/>
      <c r="E840" s="44" t="str">
        <f>IFERROR(__xludf.DUMMYFUNCTION("REGEXEXTRACT(C840, """"""([^""""]+)"""""")"),"#N/A")</f>
        <v>#N/A</v>
      </c>
      <c r="F840" s="44"/>
    </row>
    <row r="841">
      <c r="A841" s="41"/>
      <c r="B841" s="41"/>
      <c r="C841" s="42"/>
      <c r="D841" s="41"/>
      <c r="E841" s="44" t="str">
        <f>IFERROR(__xludf.DUMMYFUNCTION("REGEXEXTRACT(C841, """"""([^""""]+)"""""")"),"#N/A")</f>
        <v>#N/A</v>
      </c>
      <c r="F841" s="44"/>
    </row>
    <row r="842">
      <c r="A842" s="41"/>
      <c r="B842" s="41"/>
      <c r="C842" s="42"/>
      <c r="D842" s="41"/>
      <c r="E842" s="44" t="str">
        <f>IFERROR(__xludf.DUMMYFUNCTION("REGEXEXTRACT(C842, """"""([^""""]+)"""""")"),"#N/A")</f>
        <v>#N/A</v>
      </c>
      <c r="F842" s="44"/>
    </row>
    <row r="843">
      <c r="A843" s="41"/>
      <c r="B843" s="41"/>
      <c r="C843" s="42"/>
      <c r="D843" s="41"/>
      <c r="E843" s="44" t="str">
        <f>IFERROR(__xludf.DUMMYFUNCTION("REGEXEXTRACT(C843, """"""([^""""]+)"""""")"),"#N/A")</f>
        <v>#N/A</v>
      </c>
      <c r="F843" s="44"/>
    </row>
    <row r="844">
      <c r="A844" s="41"/>
      <c r="B844" s="41"/>
      <c r="C844" s="42"/>
      <c r="D844" s="41"/>
      <c r="E844" s="44" t="str">
        <f>IFERROR(__xludf.DUMMYFUNCTION("REGEXEXTRACT(C844, """"""([^""""]+)"""""")"),"#N/A")</f>
        <v>#N/A</v>
      </c>
      <c r="F844" s="44"/>
    </row>
    <row r="845">
      <c r="A845" s="41"/>
      <c r="B845" s="41"/>
      <c r="C845" s="42"/>
      <c r="D845" s="41"/>
      <c r="E845" s="44" t="str">
        <f>IFERROR(__xludf.DUMMYFUNCTION("REGEXEXTRACT(C845, """"""([^""""]+)"""""")"),"#N/A")</f>
        <v>#N/A</v>
      </c>
      <c r="F845" s="44"/>
    </row>
    <row r="846">
      <c r="A846" s="41"/>
      <c r="B846" s="41"/>
      <c r="C846" s="42"/>
      <c r="D846" s="41"/>
      <c r="E846" s="44" t="str">
        <f>IFERROR(__xludf.DUMMYFUNCTION("REGEXEXTRACT(C846, """"""([^""""]+)"""""")"),"#N/A")</f>
        <v>#N/A</v>
      </c>
      <c r="F846" s="44"/>
    </row>
    <row r="847">
      <c r="A847" s="41"/>
      <c r="B847" s="41"/>
      <c r="C847" s="42"/>
      <c r="D847" s="41"/>
      <c r="E847" s="44" t="str">
        <f>IFERROR(__xludf.DUMMYFUNCTION("REGEXEXTRACT(C847, """"""([^""""]+)"""""")"),"#N/A")</f>
        <v>#N/A</v>
      </c>
      <c r="F847" s="44"/>
    </row>
    <row r="848">
      <c r="A848" s="41"/>
      <c r="B848" s="41"/>
      <c r="C848" s="42"/>
      <c r="D848" s="41"/>
      <c r="E848" s="44" t="str">
        <f>IFERROR(__xludf.DUMMYFUNCTION("REGEXEXTRACT(C848, """"""([^""""]+)"""""")"),"#N/A")</f>
        <v>#N/A</v>
      </c>
      <c r="F848" s="44"/>
    </row>
    <row r="849">
      <c r="A849" s="41"/>
      <c r="B849" s="41"/>
      <c r="C849" s="42"/>
      <c r="D849" s="41"/>
      <c r="E849" s="44" t="str">
        <f>IFERROR(__xludf.DUMMYFUNCTION("REGEXEXTRACT(C849, """"""([^""""]+)"""""")"),"#N/A")</f>
        <v>#N/A</v>
      </c>
      <c r="F849" s="44"/>
    </row>
    <row r="850">
      <c r="A850" s="41"/>
      <c r="B850" s="41"/>
      <c r="C850" s="42"/>
      <c r="D850" s="41"/>
      <c r="E850" s="44" t="str">
        <f>IFERROR(__xludf.DUMMYFUNCTION("REGEXEXTRACT(C850, """"""([^""""]+)"""""")"),"#N/A")</f>
        <v>#N/A</v>
      </c>
      <c r="F850" s="44"/>
    </row>
    <row r="851">
      <c r="A851" s="41"/>
      <c r="B851" s="41"/>
      <c r="C851" s="42"/>
      <c r="D851" s="41"/>
      <c r="E851" s="44" t="str">
        <f>IFERROR(__xludf.DUMMYFUNCTION("REGEXEXTRACT(C851, """"""([^""""]+)"""""")"),"#N/A")</f>
        <v>#N/A</v>
      </c>
      <c r="F851" s="44"/>
    </row>
    <row r="852">
      <c r="A852" s="41"/>
      <c r="B852" s="41"/>
      <c r="C852" s="42"/>
      <c r="D852" s="41"/>
      <c r="E852" s="44" t="str">
        <f>IFERROR(__xludf.DUMMYFUNCTION("REGEXEXTRACT(C852, """"""([^""""]+)"""""")"),"#N/A")</f>
        <v>#N/A</v>
      </c>
      <c r="F852" s="44"/>
    </row>
    <row r="853">
      <c r="A853" s="41"/>
      <c r="B853" s="41"/>
      <c r="C853" s="42"/>
      <c r="D853" s="41"/>
      <c r="E853" s="44" t="str">
        <f>IFERROR(__xludf.DUMMYFUNCTION("REGEXEXTRACT(C853, """"""([^""""]+)"""""")"),"#N/A")</f>
        <v>#N/A</v>
      </c>
      <c r="F853" s="44"/>
    </row>
    <row r="854">
      <c r="A854" s="41"/>
      <c r="B854" s="41"/>
      <c r="C854" s="42"/>
      <c r="D854" s="41"/>
      <c r="E854" s="44" t="str">
        <f>IFERROR(__xludf.DUMMYFUNCTION("REGEXEXTRACT(C854, """"""([^""""]+)"""""")"),"#N/A")</f>
        <v>#N/A</v>
      </c>
      <c r="F854" s="44"/>
    </row>
    <row r="855">
      <c r="A855" s="41"/>
      <c r="B855" s="41"/>
      <c r="C855" s="42"/>
      <c r="D855" s="41"/>
      <c r="E855" s="44" t="str">
        <f>IFERROR(__xludf.DUMMYFUNCTION("REGEXEXTRACT(C855, """"""([^""""]+)"""""")"),"#N/A")</f>
        <v>#N/A</v>
      </c>
      <c r="F855" s="44"/>
    </row>
    <row r="856">
      <c r="A856" s="41"/>
      <c r="B856" s="41"/>
      <c r="C856" s="42"/>
      <c r="D856" s="41"/>
      <c r="E856" s="44" t="str">
        <f>IFERROR(__xludf.DUMMYFUNCTION("REGEXEXTRACT(C856, """"""([^""""]+)"""""")"),"#N/A")</f>
        <v>#N/A</v>
      </c>
      <c r="F856" s="44"/>
    </row>
    <row r="857">
      <c r="A857" s="41"/>
      <c r="B857" s="41"/>
      <c r="C857" s="42"/>
      <c r="D857" s="41"/>
      <c r="E857" s="44" t="str">
        <f>IFERROR(__xludf.DUMMYFUNCTION("REGEXEXTRACT(C857, """"""([^""""]+)"""""")"),"#N/A")</f>
        <v>#N/A</v>
      </c>
      <c r="F857" s="44"/>
    </row>
    <row r="858">
      <c r="A858" s="41"/>
      <c r="B858" s="41"/>
      <c r="C858" s="42"/>
      <c r="D858" s="41"/>
      <c r="E858" s="44" t="str">
        <f>IFERROR(__xludf.DUMMYFUNCTION("REGEXEXTRACT(C858, """"""([^""""]+)"""""")"),"#N/A")</f>
        <v>#N/A</v>
      </c>
      <c r="F858" s="44"/>
    </row>
    <row r="859">
      <c r="A859" s="41"/>
      <c r="B859" s="41"/>
      <c r="C859" s="42"/>
      <c r="D859" s="41"/>
      <c r="E859" s="44" t="str">
        <f>IFERROR(__xludf.DUMMYFUNCTION("REGEXEXTRACT(C859, """"""([^""""]+)"""""")"),"#N/A")</f>
        <v>#N/A</v>
      </c>
      <c r="F859" s="44"/>
    </row>
    <row r="860">
      <c r="A860" s="41"/>
      <c r="B860" s="41"/>
      <c r="C860" s="42"/>
      <c r="D860" s="41"/>
      <c r="E860" s="44" t="str">
        <f>IFERROR(__xludf.DUMMYFUNCTION("REGEXEXTRACT(C860, """"""([^""""]+)"""""")"),"#N/A")</f>
        <v>#N/A</v>
      </c>
      <c r="F860" s="44"/>
    </row>
    <row r="861">
      <c r="A861" s="41"/>
      <c r="B861" s="41"/>
      <c r="C861" s="42"/>
      <c r="D861" s="41"/>
      <c r="E861" s="44" t="str">
        <f>IFERROR(__xludf.DUMMYFUNCTION("REGEXEXTRACT(C861, """"""([^""""]+)"""""")"),"#N/A")</f>
        <v>#N/A</v>
      </c>
      <c r="F861" s="44"/>
    </row>
    <row r="862">
      <c r="A862" s="41"/>
      <c r="B862" s="41"/>
      <c r="C862" s="42"/>
      <c r="D862" s="41"/>
      <c r="E862" s="44" t="str">
        <f>IFERROR(__xludf.DUMMYFUNCTION("REGEXEXTRACT(C862, """"""([^""""]+)"""""")"),"#N/A")</f>
        <v>#N/A</v>
      </c>
      <c r="F862" s="44"/>
    </row>
    <row r="863">
      <c r="A863" s="41"/>
      <c r="B863" s="41"/>
      <c r="C863" s="42"/>
      <c r="D863" s="41"/>
      <c r="E863" s="44" t="str">
        <f>IFERROR(__xludf.DUMMYFUNCTION("REGEXEXTRACT(C863, """"""([^""""]+)"""""")"),"#N/A")</f>
        <v>#N/A</v>
      </c>
      <c r="F863" s="44"/>
    </row>
    <row r="864">
      <c r="A864" s="41"/>
      <c r="B864" s="41"/>
      <c r="C864" s="42"/>
      <c r="D864" s="41"/>
      <c r="E864" s="44" t="str">
        <f>IFERROR(__xludf.DUMMYFUNCTION("REGEXEXTRACT(C864, """"""([^""""]+)"""""")"),"#N/A")</f>
        <v>#N/A</v>
      </c>
      <c r="F864" s="44"/>
    </row>
    <row r="865">
      <c r="A865" s="41"/>
      <c r="B865" s="41"/>
      <c r="C865" s="42"/>
      <c r="D865" s="41"/>
      <c r="E865" s="44" t="str">
        <f>IFERROR(__xludf.DUMMYFUNCTION("REGEXEXTRACT(C865, """"""([^""""]+)"""""")"),"#N/A")</f>
        <v>#N/A</v>
      </c>
      <c r="F865" s="44"/>
    </row>
    <row r="866">
      <c r="A866" s="41"/>
      <c r="B866" s="41"/>
      <c r="C866" s="42"/>
      <c r="D866" s="41"/>
      <c r="E866" s="44" t="str">
        <f>IFERROR(__xludf.DUMMYFUNCTION("REGEXEXTRACT(C866, """"""([^""""]+)"""""")"),"#N/A")</f>
        <v>#N/A</v>
      </c>
      <c r="F866" s="44"/>
    </row>
    <row r="867">
      <c r="A867" s="41"/>
      <c r="B867" s="41"/>
      <c r="C867" s="42"/>
      <c r="D867" s="41"/>
      <c r="E867" s="44" t="str">
        <f>IFERROR(__xludf.DUMMYFUNCTION("REGEXEXTRACT(C867, """"""([^""""]+)"""""")"),"#N/A")</f>
        <v>#N/A</v>
      </c>
      <c r="F867" s="44"/>
    </row>
    <row r="868">
      <c r="A868" s="41"/>
      <c r="B868" s="41"/>
      <c r="C868" s="42"/>
      <c r="D868" s="41"/>
      <c r="E868" s="44" t="str">
        <f>IFERROR(__xludf.DUMMYFUNCTION("REGEXEXTRACT(C868, """"""([^""""]+)"""""")"),"#N/A")</f>
        <v>#N/A</v>
      </c>
      <c r="F868" s="44"/>
    </row>
    <row r="869">
      <c r="A869" s="41"/>
      <c r="B869" s="41"/>
      <c r="C869" s="42"/>
      <c r="D869" s="41"/>
      <c r="E869" s="44" t="str">
        <f>IFERROR(__xludf.DUMMYFUNCTION("REGEXEXTRACT(C869, """"""([^""""]+)"""""")"),"#N/A")</f>
        <v>#N/A</v>
      </c>
      <c r="F869" s="44"/>
    </row>
    <row r="870">
      <c r="A870" s="41"/>
      <c r="B870" s="41"/>
      <c r="C870" s="42"/>
      <c r="D870" s="41"/>
      <c r="E870" s="44" t="str">
        <f>IFERROR(__xludf.DUMMYFUNCTION("REGEXEXTRACT(C870, """"""([^""""]+)"""""")"),"#N/A")</f>
        <v>#N/A</v>
      </c>
      <c r="F870" s="44"/>
    </row>
    <row r="871">
      <c r="A871" s="41"/>
      <c r="B871" s="41"/>
      <c r="C871" s="42"/>
      <c r="D871" s="41"/>
      <c r="E871" s="44" t="str">
        <f>IFERROR(__xludf.DUMMYFUNCTION("REGEXEXTRACT(C871, """"""([^""""]+)"""""")"),"#N/A")</f>
        <v>#N/A</v>
      </c>
      <c r="F871" s="44"/>
    </row>
    <row r="872">
      <c r="A872" s="41"/>
      <c r="B872" s="41"/>
      <c r="C872" s="42"/>
      <c r="D872" s="41"/>
      <c r="E872" s="44" t="str">
        <f>IFERROR(__xludf.DUMMYFUNCTION("REGEXEXTRACT(C872, """"""([^""""]+)"""""")"),"#N/A")</f>
        <v>#N/A</v>
      </c>
      <c r="F872" s="44"/>
    </row>
    <row r="873">
      <c r="A873" s="41"/>
      <c r="B873" s="41"/>
      <c r="C873" s="42"/>
      <c r="D873" s="41"/>
      <c r="E873" s="44" t="str">
        <f>IFERROR(__xludf.DUMMYFUNCTION("REGEXEXTRACT(C873, """"""([^""""]+)"""""")"),"#N/A")</f>
        <v>#N/A</v>
      </c>
      <c r="F873" s="44"/>
    </row>
    <row r="874">
      <c r="A874" s="41"/>
      <c r="B874" s="41"/>
      <c r="C874" s="42"/>
      <c r="D874" s="41"/>
      <c r="E874" s="44" t="str">
        <f>IFERROR(__xludf.DUMMYFUNCTION("REGEXEXTRACT(C874, """"""([^""""]+)"""""")"),"#N/A")</f>
        <v>#N/A</v>
      </c>
      <c r="F874" s="44"/>
    </row>
    <row r="875">
      <c r="A875" s="41"/>
      <c r="B875" s="41"/>
      <c r="C875" s="42"/>
      <c r="D875" s="41"/>
      <c r="E875" s="44" t="str">
        <f>IFERROR(__xludf.DUMMYFUNCTION("REGEXEXTRACT(C875, """"""([^""""]+)"""""")"),"#N/A")</f>
        <v>#N/A</v>
      </c>
      <c r="F875" s="44"/>
    </row>
    <row r="876">
      <c r="A876" s="41"/>
      <c r="B876" s="41"/>
      <c r="C876" s="42"/>
      <c r="D876" s="41"/>
      <c r="E876" s="44" t="str">
        <f>IFERROR(__xludf.DUMMYFUNCTION("REGEXEXTRACT(C876, """"""([^""""]+)"""""")"),"#N/A")</f>
        <v>#N/A</v>
      </c>
      <c r="F876" s="44"/>
    </row>
    <row r="877">
      <c r="A877" s="41"/>
      <c r="B877" s="41"/>
      <c r="C877" s="42"/>
      <c r="D877" s="41"/>
      <c r="E877" s="44" t="str">
        <f>IFERROR(__xludf.DUMMYFUNCTION("REGEXEXTRACT(C877, """"""([^""""]+)"""""")"),"#N/A")</f>
        <v>#N/A</v>
      </c>
      <c r="F877" s="44"/>
    </row>
    <row r="878">
      <c r="A878" s="41"/>
      <c r="B878" s="41"/>
      <c r="C878" s="42"/>
      <c r="D878" s="41"/>
      <c r="E878" s="44" t="str">
        <f>IFERROR(__xludf.DUMMYFUNCTION("REGEXEXTRACT(C878, """"""([^""""]+)"""""")"),"#N/A")</f>
        <v>#N/A</v>
      </c>
      <c r="F878" s="44"/>
    </row>
    <row r="879">
      <c r="A879" s="41"/>
      <c r="B879" s="41"/>
      <c r="C879" s="42"/>
      <c r="D879" s="41"/>
      <c r="E879" s="44" t="str">
        <f>IFERROR(__xludf.DUMMYFUNCTION("REGEXEXTRACT(C879, """"""([^""""]+)"""""")"),"#N/A")</f>
        <v>#N/A</v>
      </c>
      <c r="F879" s="44"/>
    </row>
    <row r="880">
      <c r="A880" s="41"/>
      <c r="B880" s="41"/>
      <c r="C880" s="42"/>
      <c r="D880" s="41"/>
      <c r="E880" s="44" t="str">
        <f>IFERROR(__xludf.DUMMYFUNCTION("REGEXEXTRACT(C880, """"""([^""""]+)"""""")"),"#N/A")</f>
        <v>#N/A</v>
      </c>
      <c r="F880" s="44"/>
    </row>
    <row r="881">
      <c r="A881" s="41"/>
      <c r="B881" s="41"/>
      <c r="C881" s="42"/>
      <c r="D881" s="41"/>
      <c r="E881" s="44" t="str">
        <f>IFERROR(__xludf.DUMMYFUNCTION("REGEXEXTRACT(C881, """"""([^""""]+)"""""")"),"#N/A")</f>
        <v>#N/A</v>
      </c>
      <c r="F881" s="44"/>
    </row>
    <row r="882">
      <c r="A882" s="41"/>
      <c r="B882" s="41"/>
      <c r="C882" s="42"/>
      <c r="D882" s="41"/>
      <c r="E882" s="44" t="str">
        <f>IFERROR(__xludf.DUMMYFUNCTION("REGEXEXTRACT(C882, """"""([^""""]+)"""""")"),"#N/A")</f>
        <v>#N/A</v>
      </c>
      <c r="F882" s="44"/>
    </row>
    <row r="883">
      <c r="A883" s="41"/>
      <c r="B883" s="41"/>
      <c r="C883" s="42"/>
      <c r="D883" s="41"/>
      <c r="E883" s="44" t="str">
        <f>IFERROR(__xludf.DUMMYFUNCTION("REGEXEXTRACT(C883, """"""([^""""]+)"""""")"),"#N/A")</f>
        <v>#N/A</v>
      </c>
      <c r="F883" s="44"/>
    </row>
    <row r="884">
      <c r="A884" s="41"/>
      <c r="B884" s="41"/>
      <c r="C884" s="42"/>
      <c r="D884" s="41"/>
      <c r="E884" s="44" t="str">
        <f>IFERROR(__xludf.DUMMYFUNCTION("REGEXEXTRACT(C884, """"""([^""""]+)"""""")"),"#N/A")</f>
        <v>#N/A</v>
      </c>
      <c r="F884" s="44"/>
    </row>
    <row r="885">
      <c r="A885" s="41"/>
      <c r="B885" s="41"/>
      <c r="C885" s="42"/>
      <c r="D885" s="41"/>
      <c r="E885" s="44" t="str">
        <f>IFERROR(__xludf.DUMMYFUNCTION("REGEXEXTRACT(C885, """"""([^""""]+)"""""")"),"#N/A")</f>
        <v>#N/A</v>
      </c>
      <c r="F885" s="44"/>
    </row>
    <row r="886">
      <c r="A886" s="41"/>
      <c r="B886" s="41"/>
      <c r="C886" s="42"/>
      <c r="D886" s="41"/>
      <c r="E886" s="44" t="str">
        <f>IFERROR(__xludf.DUMMYFUNCTION("REGEXEXTRACT(C886, """"""([^""""]+)"""""")"),"#N/A")</f>
        <v>#N/A</v>
      </c>
      <c r="F886" s="44"/>
    </row>
    <row r="887">
      <c r="A887" s="41"/>
      <c r="B887" s="41"/>
      <c r="C887" s="42"/>
      <c r="D887" s="41"/>
      <c r="E887" s="44" t="str">
        <f>IFERROR(__xludf.DUMMYFUNCTION("REGEXEXTRACT(C887, """"""([^""""]+)"""""")"),"#N/A")</f>
        <v>#N/A</v>
      </c>
      <c r="F887" s="44"/>
    </row>
    <row r="888">
      <c r="A888" s="41"/>
      <c r="B888" s="41"/>
      <c r="C888" s="42"/>
      <c r="D888" s="41"/>
      <c r="E888" s="44" t="str">
        <f>IFERROR(__xludf.DUMMYFUNCTION("REGEXEXTRACT(C888, """"""([^""""]+)"""""")"),"#N/A")</f>
        <v>#N/A</v>
      </c>
      <c r="F888" s="44"/>
    </row>
    <row r="889">
      <c r="A889" s="41"/>
      <c r="B889" s="41"/>
      <c r="C889" s="42"/>
      <c r="D889" s="41"/>
      <c r="E889" s="44" t="str">
        <f>IFERROR(__xludf.DUMMYFUNCTION("REGEXEXTRACT(C889, """"""([^""""]+)"""""")"),"#N/A")</f>
        <v>#N/A</v>
      </c>
      <c r="F889" s="44"/>
    </row>
    <row r="890">
      <c r="A890" s="41"/>
      <c r="B890" s="41"/>
      <c r="C890" s="42"/>
      <c r="D890" s="41"/>
      <c r="E890" s="44" t="str">
        <f>IFERROR(__xludf.DUMMYFUNCTION("REGEXEXTRACT(C890, """"""([^""""]+)"""""")"),"#N/A")</f>
        <v>#N/A</v>
      </c>
      <c r="F890" s="44"/>
    </row>
    <row r="891">
      <c r="A891" s="41"/>
      <c r="B891" s="41"/>
      <c r="C891" s="42"/>
      <c r="D891" s="41"/>
      <c r="E891" s="44" t="str">
        <f>IFERROR(__xludf.DUMMYFUNCTION("REGEXEXTRACT(C891, """"""([^""""]+)"""""")"),"#N/A")</f>
        <v>#N/A</v>
      </c>
      <c r="F891" s="44"/>
    </row>
    <row r="892">
      <c r="A892" s="41"/>
      <c r="B892" s="41"/>
      <c r="C892" s="42"/>
      <c r="D892" s="41"/>
      <c r="E892" s="44" t="str">
        <f>IFERROR(__xludf.DUMMYFUNCTION("REGEXEXTRACT(C892, """"""([^""""]+)"""""")"),"#N/A")</f>
        <v>#N/A</v>
      </c>
      <c r="F892" s="44"/>
    </row>
    <row r="893">
      <c r="A893" s="41"/>
      <c r="B893" s="41"/>
      <c r="C893" s="42"/>
      <c r="D893" s="41"/>
      <c r="E893" s="44" t="str">
        <f>IFERROR(__xludf.DUMMYFUNCTION("REGEXEXTRACT(C893, """"""([^""""]+)"""""")"),"#N/A")</f>
        <v>#N/A</v>
      </c>
      <c r="F893" s="44"/>
    </row>
    <row r="894">
      <c r="A894" s="41"/>
      <c r="B894" s="41"/>
      <c r="C894" s="42"/>
      <c r="D894" s="41"/>
      <c r="E894" s="44" t="str">
        <f>IFERROR(__xludf.DUMMYFUNCTION("REGEXEXTRACT(C894, """"""([^""""]+)"""""")"),"#N/A")</f>
        <v>#N/A</v>
      </c>
      <c r="F894" s="44"/>
    </row>
    <row r="895">
      <c r="A895" s="41"/>
      <c r="B895" s="41"/>
      <c r="C895" s="42"/>
      <c r="D895" s="41"/>
      <c r="E895" s="44" t="str">
        <f>IFERROR(__xludf.DUMMYFUNCTION("REGEXEXTRACT(C895, """"""([^""""]+)"""""")"),"#N/A")</f>
        <v>#N/A</v>
      </c>
      <c r="F895" s="44"/>
    </row>
    <row r="896">
      <c r="A896" s="41"/>
      <c r="B896" s="41"/>
      <c r="C896" s="42"/>
      <c r="D896" s="41"/>
      <c r="E896" s="44" t="str">
        <f>IFERROR(__xludf.DUMMYFUNCTION("REGEXEXTRACT(C896, """"""([^""""]+)"""""")"),"#N/A")</f>
        <v>#N/A</v>
      </c>
      <c r="F896" s="44"/>
    </row>
    <row r="897">
      <c r="A897" s="41"/>
      <c r="B897" s="41"/>
      <c r="C897" s="42"/>
      <c r="D897" s="41"/>
      <c r="E897" s="44" t="str">
        <f>IFERROR(__xludf.DUMMYFUNCTION("REGEXEXTRACT(C897, """"""([^""""]+)"""""")"),"#N/A")</f>
        <v>#N/A</v>
      </c>
      <c r="F897" s="44"/>
    </row>
    <row r="898">
      <c r="A898" s="41"/>
      <c r="B898" s="41"/>
      <c r="C898" s="42"/>
      <c r="D898" s="41"/>
      <c r="E898" s="44" t="str">
        <f>IFERROR(__xludf.DUMMYFUNCTION("REGEXEXTRACT(C898, """"""([^""""]+)"""""")"),"#N/A")</f>
        <v>#N/A</v>
      </c>
      <c r="F898" s="44"/>
    </row>
    <row r="899">
      <c r="A899" s="41"/>
      <c r="B899" s="41"/>
      <c r="C899" s="42"/>
      <c r="D899" s="41"/>
      <c r="E899" s="44" t="str">
        <f>IFERROR(__xludf.DUMMYFUNCTION("REGEXEXTRACT(C899, """"""([^""""]+)"""""")"),"#N/A")</f>
        <v>#N/A</v>
      </c>
      <c r="F899" s="44"/>
    </row>
    <row r="900">
      <c r="A900" s="41"/>
      <c r="B900" s="41"/>
      <c r="C900" s="42"/>
      <c r="D900" s="41"/>
      <c r="E900" s="44" t="str">
        <f>IFERROR(__xludf.DUMMYFUNCTION("REGEXEXTRACT(C900, """"""([^""""]+)"""""")"),"#N/A")</f>
        <v>#N/A</v>
      </c>
      <c r="F900" s="44"/>
    </row>
    <row r="901">
      <c r="A901" s="41"/>
      <c r="B901" s="41"/>
      <c r="C901" s="42"/>
      <c r="D901" s="41"/>
      <c r="E901" s="44" t="str">
        <f>IFERROR(__xludf.DUMMYFUNCTION("REGEXEXTRACT(C901, """"""([^""""]+)"""""")"),"#N/A")</f>
        <v>#N/A</v>
      </c>
      <c r="F901" s="44"/>
    </row>
    <row r="902">
      <c r="A902" s="41"/>
      <c r="B902" s="41"/>
      <c r="C902" s="42"/>
      <c r="D902" s="41"/>
      <c r="E902" s="44" t="str">
        <f>IFERROR(__xludf.DUMMYFUNCTION("REGEXEXTRACT(C902, """"""([^""""]+)"""""")"),"#N/A")</f>
        <v>#N/A</v>
      </c>
      <c r="F902" s="44"/>
    </row>
    <row r="903">
      <c r="A903" s="41"/>
      <c r="B903" s="41"/>
      <c r="C903" s="42"/>
      <c r="D903" s="41"/>
      <c r="E903" s="44" t="str">
        <f>IFERROR(__xludf.DUMMYFUNCTION("REGEXEXTRACT(C903, """"""([^""""]+)"""""")"),"#N/A")</f>
        <v>#N/A</v>
      </c>
      <c r="F903" s="44"/>
    </row>
    <row r="904">
      <c r="A904" s="41"/>
      <c r="B904" s="41"/>
      <c r="C904" s="42"/>
      <c r="D904" s="41"/>
      <c r="E904" s="44" t="str">
        <f>IFERROR(__xludf.DUMMYFUNCTION("REGEXEXTRACT(C904, """"""([^""""]+)"""""")"),"#N/A")</f>
        <v>#N/A</v>
      </c>
      <c r="F904" s="44"/>
    </row>
    <row r="905">
      <c r="A905" s="41"/>
      <c r="B905" s="41"/>
      <c r="C905" s="42"/>
      <c r="D905" s="41"/>
      <c r="E905" s="44" t="str">
        <f>IFERROR(__xludf.DUMMYFUNCTION("REGEXEXTRACT(C905, """"""([^""""]+)"""""")"),"#N/A")</f>
        <v>#N/A</v>
      </c>
      <c r="F905" s="44"/>
    </row>
    <row r="906">
      <c r="A906" s="41"/>
      <c r="B906" s="41"/>
      <c r="C906" s="42"/>
      <c r="D906" s="41"/>
      <c r="E906" s="44" t="str">
        <f>IFERROR(__xludf.DUMMYFUNCTION("REGEXEXTRACT(C906, """"""([^""""]+)"""""")"),"#N/A")</f>
        <v>#N/A</v>
      </c>
      <c r="F906" s="44"/>
    </row>
    <row r="907">
      <c r="A907" s="41"/>
      <c r="B907" s="41"/>
      <c r="C907" s="42"/>
      <c r="D907" s="41"/>
      <c r="E907" s="44" t="str">
        <f>IFERROR(__xludf.DUMMYFUNCTION("REGEXEXTRACT(C907, """"""([^""""]+)"""""")"),"#N/A")</f>
        <v>#N/A</v>
      </c>
      <c r="F907" s="44"/>
    </row>
    <row r="908">
      <c r="A908" s="41"/>
      <c r="B908" s="41"/>
      <c r="C908" s="42"/>
      <c r="D908" s="41"/>
      <c r="E908" s="44" t="str">
        <f>IFERROR(__xludf.DUMMYFUNCTION("REGEXEXTRACT(C908, """"""([^""""]+)"""""")"),"#N/A")</f>
        <v>#N/A</v>
      </c>
      <c r="F908" s="44"/>
    </row>
    <row r="909">
      <c r="A909" s="41"/>
      <c r="B909" s="41"/>
      <c r="C909" s="42"/>
      <c r="D909" s="41"/>
      <c r="E909" s="44" t="str">
        <f>IFERROR(__xludf.DUMMYFUNCTION("REGEXEXTRACT(C909, """"""([^""""]+)"""""")"),"#N/A")</f>
        <v>#N/A</v>
      </c>
      <c r="F909" s="44"/>
    </row>
    <row r="910">
      <c r="A910" s="41"/>
      <c r="B910" s="41"/>
      <c r="C910" s="42"/>
      <c r="D910" s="41"/>
      <c r="E910" s="44" t="str">
        <f>IFERROR(__xludf.DUMMYFUNCTION("REGEXEXTRACT(C910, """"""([^""""]+)"""""")"),"#N/A")</f>
        <v>#N/A</v>
      </c>
      <c r="F910" s="44"/>
    </row>
    <row r="911">
      <c r="A911" s="41"/>
      <c r="B911" s="41"/>
      <c r="C911" s="42"/>
      <c r="D911" s="41"/>
      <c r="E911" s="44" t="str">
        <f>IFERROR(__xludf.DUMMYFUNCTION("REGEXEXTRACT(C911, """"""([^""""]+)"""""")"),"#N/A")</f>
        <v>#N/A</v>
      </c>
      <c r="F911" s="44"/>
    </row>
    <row r="912">
      <c r="A912" s="41"/>
      <c r="B912" s="41"/>
      <c r="C912" s="42"/>
      <c r="D912" s="41"/>
      <c r="E912" s="44" t="str">
        <f>IFERROR(__xludf.DUMMYFUNCTION("REGEXEXTRACT(C912, """"""([^""""]+)"""""")"),"#N/A")</f>
        <v>#N/A</v>
      </c>
      <c r="F912" s="44"/>
    </row>
    <row r="913">
      <c r="A913" s="41"/>
      <c r="B913" s="41"/>
      <c r="C913" s="42"/>
      <c r="D913" s="41"/>
      <c r="E913" s="44" t="str">
        <f>IFERROR(__xludf.DUMMYFUNCTION("REGEXEXTRACT(C913, """"""([^""""]+)"""""")"),"#N/A")</f>
        <v>#N/A</v>
      </c>
      <c r="F913" s="44"/>
    </row>
    <row r="914">
      <c r="A914" s="41"/>
      <c r="B914" s="41"/>
      <c r="C914" s="42"/>
      <c r="D914" s="41"/>
      <c r="E914" s="44" t="str">
        <f>IFERROR(__xludf.DUMMYFUNCTION("REGEXEXTRACT(C914, """"""([^""""]+)"""""")"),"#N/A")</f>
        <v>#N/A</v>
      </c>
      <c r="F914" s="44"/>
    </row>
    <row r="915">
      <c r="A915" s="41"/>
      <c r="B915" s="41"/>
      <c r="C915" s="42"/>
      <c r="D915" s="41"/>
      <c r="E915" s="44" t="str">
        <f>IFERROR(__xludf.DUMMYFUNCTION("REGEXEXTRACT(C915, """"""([^""""]+)"""""")"),"#N/A")</f>
        <v>#N/A</v>
      </c>
      <c r="F915" s="44"/>
    </row>
    <row r="916">
      <c r="A916" s="41"/>
      <c r="B916" s="41"/>
      <c r="C916" s="42"/>
      <c r="D916" s="41"/>
      <c r="E916" s="44" t="str">
        <f>IFERROR(__xludf.DUMMYFUNCTION("REGEXEXTRACT(C916, """"""([^""""]+)"""""")"),"#N/A")</f>
        <v>#N/A</v>
      </c>
      <c r="F916" s="44"/>
    </row>
    <row r="917">
      <c r="A917" s="41"/>
      <c r="B917" s="41"/>
      <c r="C917" s="42"/>
      <c r="D917" s="41"/>
      <c r="E917" s="44" t="str">
        <f>IFERROR(__xludf.DUMMYFUNCTION("REGEXEXTRACT(C917, """"""([^""""]+)"""""")"),"#N/A")</f>
        <v>#N/A</v>
      </c>
      <c r="F917" s="44"/>
    </row>
    <row r="918">
      <c r="A918" s="41"/>
      <c r="B918" s="41"/>
      <c r="C918" s="42"/>
      <c r="D918" s="41"/>
      <c r="E918" s="44" t="str">
        <f>IFERROR(__xludf.DUMMYFUNCTION("REGEXEXTRACT(C918, """"""([^""""]+)"""""")"),"#N/A")</f>
        <v>#N/A</v>
      </c>
      <c r="F918" s="44"/>
    </row>
    <row r="919">
      <c r="A919" s="41"/>
      <c r="B919" s="41"/>
      <c r="C919" s="42"/>
      <c r="D919" s="41"/>
      <c r="E919" s="44" t="str">
        <f>IFERROR(__xludf.DUMMYFUNCTION("REGEXEXTRACT(C919, """"""([^""""]+)"""""")"),"#N/A")</f>
        <v>#N/A</v>
      </c>
      <c r="F919" s="44"/>
    </row>
    <row r="920">
      <c r="A920" s="41"/>
      <c r="B920" s="41"/>
      <c r="C920" s="42"/>
      <c r="D920" s="41"/>
      <c r="E920" s="44" t="str">
        <f>IFERROR(__xludf.DUMMYFUNCTION("REGEXEXTRACT(C920, """"""([^""""]+)"""""")"),"#N/A")</f>
        <v>#N/A</v>
      </c>
      <c r="F920" s="44"/>
    </row>
    <row r="921">
      <c r="A921" s="41"/>
      <c r="B921" s="41"/>
      <c r="C921" s="42"/>
      <c r="D921" s="41"/>
      <c r="E921" s="44" t="str">
        <f>IFERROR(__xludf.DUMMYFUNCTION("REGEXEXTRACT(C921, """"""([^""""]+)"""""")"),"#N/A")</f>
        <v>#N/A</v>
      </c>
      <c r="F921" s="44"/>
    </row>
    <row r="922">
      <c r="A922" s="41"/>
      <c r="B922" s="41"/>
      <c r="C922" s="42"/>
      <c r="D922" s="41"/>
      <c r="E922" s="44" t="str">
        <f>IFERROR(__xludf.DUMMYFUNCTION("REGEXEXTRACT(C922, """"""([^""""]+)"""""")"),"#N/A")</f>
        <v>#N/A</v>
      </c>
      <c r="F922" s="44"/>
    </row>
    <row r="923">
      <c r="A923" s="41"/>
      <c r="B923" s="41"/>
      <c r="C923" s="42"/>
      <c r="D923" s="41"/>
      <c r="E923" s="44" t="str">
        <f>IFERROR(__xludf.DUMMYFUNCTION("REGEXEXTRACT(C923, """"""([^""""]+)"""""")"),"#N/A")</f>
        <v>#N/A</v>
      </c>
      <c r="F923" s="44"/>
    </row>
    <row r="924">
      <c r="A924" s="41"/>
      <c r="B924" s="41"/>
      <c r="C924" s="42"/>
      <c r="D924" s="41"/>
      <c r="E924" s="44" t="str">
        <f>IFERROR(__xludf.DUMMYFUNCTION("REGEXEXTRACT(C924, """"""([^""""]+)"""""")"),"#N/A")</f>
        <v>#N/A</v>
      </c>
      <c r="F924" s="44"/>
    </row>
    <row r="925">
      <c r="A925" s="41"/>
      <c r="B925" s="41"/>
      <c r="C925" s="42"/>
      <c r="D925" s="41"/>
      <c r="E925" s="44" t="str">
        <f>IFERROR(__xludf.DUMMYFUNCTION("REGEXEXTRACT(C925, """"""([^""""]+)"""""")"),"#N/A")</f>
        <v>#N/A</v>
      </c>
      <c r="F925" s="44"/>
    </row>
    <row r="926">
      <c r="A926" s="41"/>
      <c r="B926" s="41"/>
      <c r="C926" s="42"/>
      <c r="D926" s="41"/>
      <c r="E926" s="44" t="str">
        <f>IFERROR(__xludf.DUMMYFUNCTION("REGEXEXTRACT(C926, """"""([^""""]+)"""""")"),"#N/A")</f>
        <v>#N/A</v>
      </c>
      <c r="F926" s="44"/>
    </row>
    <row r="927">
      <c r="A927" s="41"/>
      <c r="B927" s="41"/>
      <c r="C927" s="42"/>
      <c r="D927" s="41"/>
      <c r="E927" s="44" t="str">
        <f>IFERROR(__xludf.DUMMYFUNCTION("REGEXEXTRACT(C927, """"""([^""""]+)"""""")"),"#N/A")</f>
        <v>#N/A</v>
      </c>
      <c r="F927" s="44"/>
    </row>
    <row r="928">
      <c r="A928" s="41"/>
      <c r="B928" s="41"/>
      <c r="C928" s="42"/>
      <c r="D928" s="41"/>
      <c r="E928" s="44" t="str">
        <f>IFERROR(__xludf.DUMMYFUNCTION("REGEXEXTRACT(C928, """"""([^""""]+)"""""")"),"#N/A")</f>
        <v>#N/A</v>
      </c>
      <c r="F928" s="44"/>
    </row>
    <row r="929">
      <c r="A929" s="41"/>
      <c r="B929" s="41"/>
      <c r="C929" s="42"/>
      <c r="D929" s="41"/>
      <c r="E929" s="44" t="str">
        <f>IFERROR(__xludf.DUMMYFUNCTION("REGEXEXTRACT(C929, """"""([^""""]+)"""""")"),"#N/A")</f>
        <v>#N/A</v>
      </c>
      <c r="F929" s="44"/>
    </row>
    <row r="930">
      <c r="A930" s="41"/>
      <c r="B930" s="41"/>
      <c r="C930" s="42"/>
      <c r="D930" s="41"/>
      <c r="E930" s="44" t="str">
        <f>IFERROR(__xludf.DUMMYFUNCTION("REGEXEXTRACT(C930, """"""([^""""]+)"""""")"),"#N/A")</f>
        <v>#N/A</v>
      </c>
      <c r="F930" s="44"/>
    </row>
    <row r="931">
      <c r="A931" s="41"/>
      <c r="B931" s="41"/>
      <c r="C931" s="42"/>
      <c r="D931" s="41"/>
      <c r="E931" s="44" t="str">
        <f>IFERROR(__xludf.DUMMYFUNCTION("REGEXEXTRACT(C931, """"""([^""""]+)"""""")"),"#N/A")</f>
        <v>#N/A</v>
      </c>
      <c r="F931" s="44"/>
    </row>
    <row r="932">
      <c r="A932" s="41"/>
      <c r="B932" s="41"/>
      <c r="C932" s="42"/>
      <c r="D932" s="41"/>
      <c r="E932" s="44" t="str">
        <f>IFERROR(__xludf.DUMMYFUNCTION("REGEXEXTRACT(C932, """"""([^""""]+)"""""")"),"#N/A")</f>
        <v>#N/A</v>
      </c>
      <c r="F932" s="44"/>
    </row>
    <row r="933">
      <c r="A933" s="41"/>
      <c r="B933" s="41"/>
      <c r="C933" s="42"/>
      <c r="D933" s="41"/>
      <c r="E933" s="44" t="str">
        <f>IFERROR(__xludf.DUMMYFUNCTION("REGEXEXTRACT(C933, """"""([^""""]+)"""""")"),"#N/A")</f>
        <v>#N/A</v>
      </c>
      <c r="F933" s="44"/>
    </row>
    <row r="934">
      <c r="A934" s="41"/>
      <c r="B934" s="41"/>
      <c r="C934" s="42"/>
      <c r="D934" s="41"/>
      <c r="E934" s="44" t="str">
        <f>IFERROR(__xludf.DUMMYFUNCTION("REGEXEXTRACT(C934, """"""([^""""]+)"""""")"),"#N/A")</f>
        <v>#N/A</v>
      </c>
      <c r="F934" s="44"/>
    </row>
    <row r="935">
      <c r="A935" s="41"/>
      <c r="B935" s="41"/>
      <c r="C935" s="42"/>
      <c r="D935" s="41"/>
      <c r="E935" s="44" t="str">
        <f>IFERROR(__xludf.DUMMYFUNCTION("REGEXEXTRACT(C935, """"""([^""""]+)"""""")"),"#N/A")</f>
        <v>#N/A</v>
      </c>
      <c r="F935" s="44"/>
    </row>
    <row r="936">
      <c r="A936" s="41"/>
      <c r="B936" s="41"/>
      <c r="C936" s="42"/>
      <c r="D936" s="41"/>
      <c r="E936" s="44" t="str">
        <f>IFERROR(__xludf.DUMMYFUNCTION("REGEXEXTRACT(C936, """"""([^""""]+)"""""")"),"#N/A")</f>
        <v>#N/A</v>
      </c>
      <c r="F936" s="44"/>
    </row>
    <row r="937">
      <c r="A937" s="41"/>
      <c r="B937" s="41"/>
      <c r="C937" s="42"/>
      <c r="D937" s="41"/>
      <c r="E937" s="44" t="str">
        <f>IFERROR(__xludf.DUMMYFUNCTION("REGEXEXTRACT(C937, """"""([^""""]+)"""""")"),"#N/A")</f>
        <v>#N/A</v>
      </c>
      <c r="F937" s="44"/>
    </row>
    <row r="938">
      <c r="A938" s="41"/>
      <c r="B938" s="41"/>
      <c r="C938" s="42"/>
      <c r="D938" s="41"/>
      <c r="E938" s="44" t="str">
        <f>IFERROR(__xludf.DUMMYFUNCTION("REGEXEXTRACT(C938, """"""([^""""]+)"""""")"),"#N/A")</f>
        <v>#N/A</v>
      </c>
      <c r="F938" s="44"/>
    </row>
    <row r="939">
      <c r="A939" s="41"/>
      <c r="B939" s="41"/>
      <c r="C939" s="42"/>
      <c r="D939" s="41"/>
      <c r="E939" s="44" t="str">
        <f>IFERROR(__xludf.DUMMYFUNCTION("REGEXEXTRACT(C939, """"""([^""""]+)"""""")"),"#N/A")</f>
        <v>#N/A</v>
      </c>
      <c r="F939" s="44"/>
    </row>
    <row r="940">
      <c r="A940" s="41"/>
      <c r="B940" s="41"/>
      <c r="C940" s="42"/>
      <c r="D940" s="41"/>
      <c r="E940" s="44" t="str">
        <f>IFERROR(__xludf.DUMMYFUNCTION("REGEXEXTRACT(C940, """"""([^""""]+)"""""")"),"#N/A")</f>
        <v>#N/A</v>
      </c>
      <c r="F940" s="44"/>
    </row>
    <row r="941">
      <c r="A941" s="41"/>
      <c r="B941" s="41"/>
      <c r="C941" s="42"/>
      <c r="D941" s="41"/>
      <c r="E941" s="44" t="str">
        <f>IFERROR(__xludf.DUMMYFUNCTION("REGEXEXTRACT(C941, """"""([^""""]+)"""""")"),"#N/A")</f>
        <v>#N/A</v>
      </c>
      <c r="F941" s="44"/>
    </row>
    <row r="942">
      <c r="A942" s="41"/>
      <c r="B942" s="41"/>
      <c r="C942" s="42"/>
      <c r="D942" s="41"/>
      <c r="E942" s="44" t="str">
        <f>IFERROR(__xludf.DUMMYFUNCTION("REGEXEXTRACT(C942, """"""([^""""]+)"""""")"),"#N/A")</f>
        <v>#N/A</v>
      </c>
      <c r="F942" s="44"/>
    </row>
    <row r="943">
      <c r="A943" s="41"/>
      <c r="B943" s="41"/>
      <c r="C943" s="42"/>
      <c r="D943" s="41"/>
      <c r="E943" s="44" t="str">
        <f>IFERROR(__xludf.DUMMYFUNCTION("REGEXEXTRACT(C943, """"""([^""""]+)"""""")"),"#N/A")</f>
        <v>#N/A</v>
      </c>
      <c r="F943" s="44"/>
    </row>
    <row r="944">
      <c r="A944" s="41"/>
      <c r="B944" s="41"/>
      <c r="C944" s="42"/>
      <c r="D944" s="41"/>
      <c r="E944" s="44" t="str">
        <f>IFERROR(__xludf.DUMMYFUNCTION("REGEXEXTRACT(C944, """"""([^""""]+)"""""")"),"#N/A")</f>
        <v>#N/A</v>
      </c>
      <c r="F944" s="44"/>
    </row>
    <row r="945">
      <c r="A945" s="41"/>
      <c r="B945" s="41"/>
      <c r="C945" s="42"/>
      <c r="D945" s="41"/>
      <c r="E945" s="44" t="str">
        <f>IFERROR(__xludf.DUMMYFUNCTION("REGEXEXTRACT(C945, """"""([^""""]+)"""""")"),"#N/A")</f>
        <v>#N/A</v>
      </c>
      <c r="F945" s="44"/>
    </row>
    <row r="946">
      <c r="A946" s="41"/>
      <c r="B946" s="41"/>
      <c r="C946" s="42"/>
      <c r="D946" s="41"/>
      <c r="E946" s="44" t="str">
        <f>IFERROR(__xludf.DUMMYFUNCTION("REGEXEXTRACT(C946, """"""([^""""]+)"""""")"),"#N/A")</f>
        <v>#N/A</v>
      </c>
      <c r="F946" s="44"/>
    </row>
    <row r="947">
      <c r="A947" s="41"/>
      <c r="B947" s="41"/>
      <c r="C947" s="42"/>
      <c r="D947" s="41"/>
      <c r="E947" s="44" t="str">
        <f>IFERROR(__xludf.DUMMYFUNCTION("REGEXEXTRACT(C947, """"""([^""""]+)"""""")"),"#N/A")</f>
        <v>#N/A</v>
      </c>
      <c r="F947" s="44"/>
    </row>
    <row r="948">
      <c r="A948" s="41"/>
      <c r="B948" s="41"/>
      <c r="C948" s="42"/>
      <c r="D948" s="41"/>
      <c r="E948" s="44" t="str">
        <f>IFERROR(__xludf.DUMMYFUNCTION("REGEXEXTRACT(C948, """"""([^""""]+)"""""")"),"#N/A")</f>
        <v>#N/A</v>
      </c>
      <c r="F948" s="44"/>
    </row>
    <row r="949">
      <c r="A949" s="41"/>
      <c r="B949" s="41"/>
      <c r="C949" s="42"/>
      <c r="D949" s="41"/>
      <c r="E949" s="44" t="str">
        <f>IFERROR(__xludf.DUMMYFUNCTION("REGEXEXTRACT(C949, """"""([^""""]+)"""""")"),"#N/A")</f>
        <v>#N/A</v>
      </c>
      <c r="F949" s="44"/>
    </row>
    <row r="950">
      <c r="A950" s="41"/>
      <c r="B950" s="41"/>
      <c r="C950" s="42"/>
      <c r="D950" s="41"/>
      <c r="E950" s="44" t="str">
        <f>IFERROR(__xludf.DUMMYFUNCTION("REGEXEXTRACT(C950, """"""([^""""]+)"""""")"),"#N/A")</f>
        <v>#N/A</v>
      </c>
      <c r="F950" s="44"/>
    </row>
    <row r="951">
      <c r="A951" s="41"/>
      <c r="B951" s="41"/>
      <c r="C951" s="42"/>
      <c r="D951" s="41"/>
      <c r="E951" s="44" t="str">
        <f>IFERROR(__xludf.DUMMYFUNCTION("REGEXEXTRACT(C951, """"""([^""""]+)"""""")"),"#N/A")</f>
        <v>#N/A</v>
      </c>
      <c r="F951" s="44"/>
    </row>
    <row r="952">
      <c r="A952" s="41"/>
      <c r="B952" s="41"/>
      <c r="C952" s="42"/>
      <c r="D952" s="41"/>
      <c r="E952" s="44" t="str">
        <f>IFERROR(__xludf.DUMMYFUNCTION("REGEXEXTRACT(C952, """"""([^""""]+)"""""")"),"#N/A")</f>
        <v>#N/A</v>
      </c>
      <c r="F952" s="44"/>
    </row>
    <row r="953">
      <c r="A953" s="41"/>
      <c r="B953" s="41"/>
      <c r="C953" s="42"/>
      <c r="D953" s="41"/>
      <c r="E953" s="44" t="str">
        <f>IFERROR(__xludf.DUMMYFUNCTION("REGEXEXTRACT(C953, """"""([^""""]+)"""""")"),"#N/A")</f>
        <v>#N/A</v>
      </c>
      <c r="F953" s="44"/>
    </row>
    <row r="954">
      <c r="A954" s="41"/>
      <c r="B954" s="41"/>
      <c r="C954" s="42"/>
      <c r="D954" s="41"/>
      <c r="E954" s="44" t="str">
        <f>IFERROR(__xludf.DUMMYFUNCTION("REGEXEXTRACT(C954, """"""([^""""]+)"""""")"),"#N/A")</f>
        <v>#N/A</v>
      </c>
      <c r="F954" s="44"/>
    </row>
    <row r="955">
      <c r="A955" s="41"/>
      <c r="F955" s="93"/>
    </row>
    <row r="956">
      <c r="A956" s="41"/>
      <c r="F956" s="93"/>
    </row>
    <row r="957">
      <c r="A957" s="41"/>
      <c r="F957" s="93"/>
    </row>
    <row r="958">
      <c r="A958" s="41"/>
      <c r="F958" s="93"/>
    </row>
    <row r="959">
      <c r="A959" s="41"/>
      <c r="F959" s="93"/>
    </row>
    <row r="960">
      <c r="A960" s="41"/>
      <c r="F960" s="93"/>
    </row>
    <row r="961">
      <c r="A961" s="41"/>
      <c r="F961" s="93"/>
    </row>
    <row r="962">
      <c r="A962" s="41"/>
      <c r="F962" s="93"/>
    </row>
    <row r="963">
      <c r="A963" s="41"/>
      <c r="F963" s="93"/>
    </row>
    <row r="964">
      <c r="A964" s="41"/>
      <c r="F964" s="93"/>
    </row>
    <row r="965">
      <c r="A965" s="41"/>
      <c r="F965" s="93"/>
    </row>
    <row r="966">
      <c r="A966" s="41"/>
    </row>
    <row r="967">
      <c r="A967" s="41"/>
    </row>
    <row r="968">
      <c r="A968" s="41"/>
    </row>
    <row r="969">
      <c r="A969" s="41"/>
    </row>
    <row r="970">
      <c r="A970" s="41"/>
    </row>
    <row r="971">
      <c r="A971" s="41"/>
    </row>
    <row r="972">
      <c r="A972" s="41"/>
    </row>
    <row r="973">
      <c r="A973" s="41"/>
    </row>
    <row r="974">
      <c r="A974" s="41"/>
    </row>
    <row r="975">
      <c r="A975" s="41"/>
    </row>
    <row r="976">
      <c r="A976" s="41"/>
    </row>
    <row r="977">
      <c r="A977" s="41"/>
    </row>
    <row r="978">
      <c r="A978" s="41"/>
    </row>
    <row r="979">
      <c r="A979" s="41"/>
    </row>
    <row r="980">
      <c r="A980" s="41"/>
    </row>
    <row r="981">
      <c r="A981" s="41"/>
    </row>
    <row r="982">
      <c r="A982" s="41"/>
    </row>
    <row r="983">
      <c r="A983" s="41"/>
    </row>
    <row r="984">
      <c r="A984" s="41"/>
    </row>
    <row r="985">
      <c r="A985" s="41"/>
    </row>
    <row r="986">
      <c r="A986" s="41"/>
    </row>
    <row r="987">
      <c r="A987" s="41"/>
    </row>
    <row r="988">
      <c r="A988" s="41"/>
    </row>
    <row r="989">
      <c r="A989" s="41"/>
    </row>
    <row r="990">
      <c r="A990" s="41"/>
    </row>
    <row r="991">
      <c r="A991" s="41"/>
    </row>
    <row r="992">
      <c r="A992" s="41"/>
    </row>
    <row r="993">
      <c r="A993" s="41"/>
    </row>
    <row r="994">
      <c r="A994" s="41"/>
    </row>
    <row r="995">
      <c r="A995" s="41"/>
    </row>
    <row r="996">
      <c r="A996" s="41"/>
    </row>
    <row r="997">
      <c r="A997" s="41"/>
    </row>
    <row r="998">
      <c r="A998" s="41"/>
    </row>
    <row r="999">
      <c r="A999" s="41"/>
    </row>
  </sheetData>
  <autoFilter ref="$B$1:$F$989">
    <sortState ref="B1:F989">
      <sortCondition ref="F1:F989"/>
    </sortState>
  </autoFilter>
  <drawing r:id="rId1"/>
</worksheet>
</file>