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d\docs\univeral_inference\"/>
    </mc:Choice>
  </mc:AlternateContent>
  <xr:revisionPtr revIDLastSave="0" documentId="13_ncr:1_{626832CE-C326-4E4D-AFFB-68C1711B9286}" xr6:coauthVersionLast="47" xr6:coauthVersionMax="47" xr10:uidLastSave="{00000000-0000-0000-0000-000000000000}"/>
  <bookViews>
    <workbookView xWindow="-110" yWindow="-110" windowWidth="19420" windowHeight="11500" xr2:uid="{C99E5D34-00DC-4644-80D1-6F5265515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1" l="1"/>
  <c r="F28" i="1"/>
  <c r="O3" i="1"/>
  <c r="L24" i="1"/>
  <c r="K24" i="1"/>
  <c r="K15" i="1"/>
  <c r="K2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K22" i="1"/>
  <c r="K23" i="1"/>
  <c r="L2" i="1"/>
  <c r="I13" i="1"/>
  <c r="K12" i="1"/>
  <c r="K4" i="1"/>
  <c r="K5" i="1"/>
  <c r="K6" i="1"/>
  <c r="K7" i="1"/>
  <c r="K8" i="1"/>
  <c r="K9" i="1"/>
  <c r="K10" i="1"/>
  <c r="K11" i="1"/>
  <c r="K13" i="1"/>
  <c r="K14" i="1"/>
  <c r="K16" i="1"/>
  <c r="K17" i="1"/>
  <c r="K18" i="1"/>
  <c r="K19" i="1"/>
  <c r="K20" i="1"/>
  <c r="K21" i="1"/>
  <c r="K3" i="1"/>
  <c r="H14" i="1"/>
  <c r="H13" i="1"/>
  <c r="O4" i="1" l="1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 s="1"/>
  <c r="F15" i="1" s="1"/>
  <c r="C16" i="1"/>
  <c r="D16" i="1" s="1"/>
  <c r="E16" i="1" s="1"/>
  <c r="F16" i="1" s="1"/>
  <c r="C17" i="1"/>
  <c r="D17" i="1" s="1"/>
  <c r="E17" i="1" s="1"/>
  <c r="F17" i="1" s="1"/>
  <c r="C18" i="1"/>
  <c r="D18" i="1" s="1"/>
  <c r="E18" i="1" s="1"/>
  <c r="F18" i="1" s="1"/>
  <c r="C19" i="1"/>
  <c r="D19" i="1" s="1"/>
  <c r="E19" i="1" s="1"/>
  <c r="F19" i="1" s="1"/>
  <c r="C20" i="1"/>
  <c r="D20" i="1" s="1"/>
  <c r="E20" i="1" s="1"/>
  <c r="F20" i="1" s="1"/>
  <c r="C21" i="1"/>
  <c r="D21" i="1" s="1"/>
  <c r="E21" i="1" s="1"/>
  <c r="F21" i="1" s="1"/>
  <c r="C22" i="1"/>
  <c r="D22" i="1" s="1"/>
  <c r="E22" i="1" s="1"/>
  <c r="F22" i="1" s="1"/>
  <c r="C23" i="1"/>
  <c r="D23" i="1" s="1"/>
  <c r="E23" i="1" s="1"/>
  <c r="F23" i="1" s="1"/>
  <c r="C24" i="1"/>
  <c r="D24" i="1" s="1"/>
  <c r="E24" i="1" s="1"/>
  <c r="F24" i="1" s="1"/>
  <c r="C2" i="1"/>
  <c r="D2" i="1" s="1"/>
  <c r="E2" i="1" s="1"/>
  <c r="I16" i="1" l="1"/>
  <c r="I23" i="1"/>
  <c r="I15" i="1"/>
  <c r="H15" i="1"/>
  <c r="I17" i="1"/>
  <c r="H17" i="1"/>
  <c r="I22" i="1"/>
  <c r="I14" i="1"/>
  <c r="F2" i="1"/>
  <c r="E27" i="1"/>
  <c r="E28" i="1" s="1"/>
  <c r="E26" i="1"/>
  <c r="I21" i="1"/>
  <c r="I18" i="1"/>
  <c r="I24" i="1"/>
  <c r="H24" i="1"/>
  <c r="H20" i="1"/>
  <c r="I20" i="1"/>
  <c r="I19" i="1"/>
  <c r="H18" i="1" l="1"/>
  <c r="H23" i="1"/>
  <c r="F27" i="1"/>
  <c r="F26" i="1"/>
  <c r="H16" i="1"/>
  <c r="I3" i="1"/>
  <c r="H19" i="1"/>
  <c r="H22" i="1"/>
  <c r="H21" i="1"/>
</calcChain>
</file>

<file path=xl/sharedStrings.xml><?xml version="1.0" encoding="utf-8"?>
<sst xmlns="http://schemas.openxmlformats.org/spreadsheetml/2006/main" count="20" uniqueCount="17">
  <si>
    <t>Drop</t>
  </si>
  <si>
    <t>e^(2/3) x 10^-8</t>
  </si>
  <si>
    <t>e^(2/3)</t>
  </si>
  <si>
    <t>e(.0001825)</t>
  </si>
  <si>
    <t>e(.0001824) statC</t>
  </si>
  <si>
    <t>e zC</t>
  </si>
  <si>
    <t>Mean</t>
  </si>
  <si>
    <t>S.E.</t>
  </si>
  <si>
    <t>S.D.</t>
  </si>
  <si>
    <t>True Charge</t>
  </si>
  <si>
    <t>omega</t>
  </si>
  <si>
    <t>loss(thetahat)</t>
  </si>
  <si>
    <t>loss(theta_0)</t>
  </si>
  <si>
    <t>e-value</t>
  </si>
  <si>
    <t>Offline Gibbs</t>
  </si>
  <si>
    <t>Online Gibbs</t>
  </si>
  <si>
    <t>loss(thetahat_i-1)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</si>
</sst>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6B6B-FCC4-4AD7-AB86-276CFE79337F}">
  <dimension ref="A1:O30"/>
  <sheetViews>
    <sheetView tabSelected="1" topLeftCell="A8" workbookViewId="0">
      <selection activeCell="F31" sqref="F31"/>
    </sheetView>
  </sheetViews>
  <sheetFormatPr defaultRowHeight="14.5" x14ac:dyDescent="0.35"/>
  <cols>
    <col min="3" max="3" width="9.81640625" bestFit="1" customWidth="1"/>
    <col min="4" max="4" width="11.81640625" bestFit="1" customWidth="1"/>
    <col min="5" max="5" width="15.36328125" bestFit="1" customWidth="1"/>
    <col min="6" max="7" width="11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</v>
      </c>
      <c r="I1">
        <v>0.1</v>
      </c>
      <c r="K1" t="s">
        <v>16</v>
      </c>
      <c r="L1" t="s">
        <v>12</v>
      </c>
    </row>
    <row r="2" spans="1:15" x14ac:dyDescent="0.35">
      <c r="A2">
        <v>1</v>
      </c>
      <c r="B2">
        <v>61.14</v>
      </c>
      <c r="C2">
        <f>B2*10^(-8)</f>
        <v>6.1139999999999998E-7</v>
      </c>
      <c r="D2">
        <f>C2^(3/2)</f>
        <v>4.780663233736513E-10</v>
      </c>
      <c r="E2">
        <f>D2*(0.0001824/0.0001825)^(3/2)</f>
        <v>4.7767344598007234E-10</v>
      </c>
      <c r="F2">
        <f>E2*10^(21)/2997924580</f>
        <v>159.33471080852618</v>
      </c>
      <c r="H2" t="s">
        <v>14</v>
      </c>
      <c r="I2">
        <f>EXP(-I1*(SUM(H13:H24)-SUM(I13:I24)))</f>
        <v>3.1650709967147814</v>
      </c>
      <c r="K2">
        <f>(F2-0)^2</f>
        <v>25387.550068436671</v>
      </c>
      <c r="L2">
        <f>($I$26-F2)^2</f>
        <v>0.7796052787903166</v>
      </c>
      <c r="N2" t="s">
        <v>10</v>
      </c>
      <c r="O2">
        <v>0.1</v>
      </c>
    </row>
    <row r="3" spans="1:15" x14ac:dyDescent="0.35">
      <c r="A3">
        <v>2</v>
      </c>
      <c r="B3">
        <v>61.26</v>
      </c>
      <c r="C3">
        <f t="shared" ref="C3:C24" si="0">B3*10^(-8)</f>
        <v>6.1259999999999997E-7</v>
      </c>
      <c r="D3">
        <f t="shared" ref="D3:D24" si="1">C3^(3/2)</f>
        <v>4.7947447103678048E-10</v>
      </c>
      <c r="E3">
        <f t="shared" ref="E3:E24" si="2">D3*(0.0001824/0.0001825)^(3/2)</f>
        <v>4.7908043642012057E-10</v>
      </c>
      <c r="F3">
        <f t="shared" ref="F3:F24" si="3">E3*10^(21)/2997924580</f>
        <v>159.80403230161332</v>
      </c>
      <c r="H3" t="s">
        <v>13</v>
      </c>
      <c r="I3">
        <f>1/I2</f>
        <v>0.31594867888839162</v>
      </c>
      <c r="K3">
        <f>(F3-AVERAGE($F$2:F2))^2</f>
        <v>0.22026266387353896</v>
      </c>
      <c r="L3">
        <f t="shared" ref="L3:L24" si="4">($I$26-F3)^2</f>
        <v>0.17109068555256601</v>
      </c>
      <c r="N3" t="s">
        <v>15</v>
      </c>
      <c r="O3">
        <f>EXP(-O2*(SUM(K3:K24)-SUM(L3:L24)))</f>
        <v>7.4646869788426438</v>
      </c>
    </row>
    <row r="4" spans="1:15" x14ac:dyDescent="0.35">
      <c r="A4">
        <v>3</v>
      </c>
      <c r="B4">
        <v>61.04</v>
      </c>
      <c r="C4">
        <f t="shared" si="0"/>
        <v>6.1040000000000001E-7</v>
      </c>
      <c r="D4">
        <f t="shared" si="1"/>
        <v>4.7689392202459474E-10</v>
      </c>
      <c r="E4">
        <f t="shared" si="2"/>
        <v>4.7650200811654854E-10</v>
      </c>
      <c r="F4">
        <f t="shared" si="3"/>
        <v>158.94396119749902</v>
      </c>
      <c r="K4">
        <f>(F4-AVERAGE($F$2:F3))^2</f>
        <v>0.39113811535674714</v>
      </c>
      <c r="L4">
        <f t="shared" si="4"/>
        <v>1.622317300655824</v>
      </c>
      <c r="N4" t="s">
        <v>13</v>
      </c>
      <c r="O4">
        <f>1/O3</f>
        <v>0.13396409023369982</v>
      </c>
    </row>
    <row r="5" spans="1:15" x14ac:dyDescent="0.35">
      <c r="A5">
        <v>4</v>
      </c>
      <c r="B5">
        <v>61.24</v>
      </c>
      <c r="C5">
        <f t="shared" si="0"/>
        <v>6.1240000000000006E-7</v>
      </c>
      <c r="D5">
        <f t="shared" si="1"/>
        <v>4.7923968389940438E-10</v>
      </c>
      <c r="E5">
        <f t="shared" si="2"/>
        <v>4.7884584223203639E-10</v>
      </c>
      <c r="F5">
        <f t="shared" si="3"/>
        <v>159.72578010352629</v>
      </c>
      <c r="K5">
        <f>(F5-AVERAGE($F$2:F4))^2</f>
        <v>0.13313644210367742</v>
      </c>
      <c r="L5">
        <f t="shared" si="4"/>
        <v>0.24194917734983593</v>
      </c>
    </row>
    <row r="6" spans="1:15" x14ac:dyDescent="0.35">
      <c r="A6">
        <v>5</v>
      </c>
      <c r="B6">
        <v>61.13</v>
      </c>
      <c r="C6">
        <f t="shared" si="0"/>
        <v>6.1130000000000008E-7</v>
      </c>
      <c r="D6">
        <f t="shared" si="1"/>
        <v>4.7794904006284975E-10</v>
      </c>
      <c r="E6">
        <f t="shared" si="2"/>
        <v>4.7755625905330631E-10</v>
      </c>
      <c r="F6">
        <f t="shared" si="3"/>
        <v>159.29562145733044</v>
      </c>
      <c r="K6">
        <f>(F6-AVERAGE($F$2:F5))^2</f>
        <v>2.4492139029346535E-2</v>
      </c>
      <c r="L6">
        <f t="shared" si="4"/>
        <v>0.85016134404184029</v>
      </c>
    </row>
    <row r="7" spans="1:15" x14ac:dyDescent="0.35">
      <c r="A7">
        <v>6</v>
      </c>
      <c r="B7">
        <v>61.09</v>
      </c>
      <c r="C7">
        <f t="shared" si="0"/>
        <v>6.1090000000000005E-7</v>
      </c>
      <c r="D7">
        <f t="shared" si="1"/>
        <v>4.7748000275299479E-10</v>
      </c>
      <c r="E7">
        <f t="shared" si="2"/>
        <v>4.7708760720075459E-10</v>
      </c>
      <c r="F7">
        <f t="shared" si="3"/>
        <v>159.13929602617108</v>
      </c>
      <c r="K7">
        <f>(F7-AVERAGE($F$2:F6))^2</f>
        <v>7.9256408690638575E-2</v>
      </c>
      <c r="L7">
        <f t="shared" si="4"/>
        <v>1.1628761929386624</v>
      </c>
    </row>
    <row r="8" spans="1:15" x14ac:dyDescent="0.35">
      <c r="A8">
        <v>7</v>
      </c>
      <c r="B8">
        <v>61.07</v>
      </c>
      <c r="C8">
        <f t="shared" si="0"/>
        <v>6.1070000000000004E-7</v>
      </c>
      <c r="D8">
        <f t="shared" si="1"/>
        <v>4.7724554166906588E-10</v>
      </c>
      <c r="E8">
        <f t="shared" si="2"/>
        <v>4.7685333879816515E-10</v>
      </c>
      <c r="F8">
        <f t="shared" si="3"/>
        <v>159.06115249842782</v>
      </c>
      <c r="K8">
        <f>(F8-AVERAGE($F$2:F7))^2</f>
        <v>9.7811197257127308E-2</v>
      </c>
      <c r="L8">
        <f t="shared" si="4"/>
        <v>1.3375174654552873</v>
      </c>
    </row>
    <row r="9" spans="1:15" x14ac:dyDescent="0.35">
      <c r="A9">
        <v>8</v>
      </c>
      <c r="B9">
        <v>61.23</v>
      </c>
      <c r="C9">
        <f t="shared" si="0"/>
        <v>6.1229999999999994E-7</v>
      </c>
      <c r="D9">
        <f t="shared" si="1"/>
        <v>4.7912230470621918E-10</v>
      </c>
      <c r="E9">
        <f t="shared" si="2"/>
        <v>4.787285595016833E-10</v>
      </c>
      <c r="F9">
        <f t="shared" si="3"/>
        <v>159.68665879569369</v>
      </c>
      <c r="K9">
        <f>(F9-AVERAGE($F$2:F8))^2</f>
        <v>0.12776102277111068</v>
      </c>
      <c r="L9">
        <f t="shared" si="4"/>
        <v>0.28196588979449438</v>
      </c>
    </row>
    <row r="10" spans="1:15" x14ac:dyDescent="0.35">
      <c r="A10">
        <v>9</v>
      </c>
      <c r="B10">
        <v>61.15</v>
      </c>
      <c r="C10">
        <f t="shared" si="0"/>
        <v>6.1149999999999999E-7</v>
      </c>
      <c r="D10">
        <f t="shared" si="1"/>
        <v>4.7818361627621599E-10</v>
      </c>
      <c r="E10">
        <f t="shared" si="2"/>
        <v>4.7779064249071912E-10</v>
      </c>
      <c r="F10">
        <f t="shared" si="3"/>
        <v>159.37380335656047</v>
      </c>
      <c r="K10">
        <f>(F10-AVERAGE($F$2:F9))^2</f>
        <v>9.6613247321730118E-9</v>
      </c>
      <c r="L10">
        <f t="shared" si="4"/>
        <v>0.71209977291374826</v>
      </c>
    </row>
    <row r="11" spans="1:15" x14ac:dyDescent="0.35">
      <c r="A11">
        <v>10</v>
      </c>
      <c r="B11">
        <v>61.02</v>
      </c>
      <c r="C11">
        <f t="shared" si="0"/>
        <v>6.102E-7</v>
      </c>
      <c r="D11">
        <f t="shared" si="1"/>
        <v>4.7665955692506535E-10</v>
      </c>
      <c r="E11">
        <f t="shared" si="2"/>
        <v>4.7626783561947817E-10</v>
      </c>
      <c r="F11">
        <f t="shared" si="3"/>
        <v>158.86584966039345</v>
      </c>
      <c r="K11">
        <f>(F11-AVERAGE($F$2:F10))^2</f>
        <v>0.25810572562383011</v>
      </c>
      <c r="L11">
        <f t="shared" si="4"/>
        <v>1.8274003865890218</v>
      </c>
    </row>
    <row r="12" spans="1:15" x14ac:dyDescent="0.35">
      <c r="A12">
        <v>11</v>
      </c>
      <c r="B12">
        <v>61</v>
      </c>
      <c r="C12">
        <f t="shared" si="0"/>
        <v>6.0999999999999998E-7</v>
      </c>
      <c r="D12">
        <f t="shared" si="1"/>
        <v>4.76425230230305E-10</v>
      </c>
      <c r="E12">
        <f t="shared" si="2"/>
        <v>4.7603370149561555E-10</v>
      </c>
      <c r="F12">
        <f t="shared" si="3"/>
        <v>158.7877509232122</v>
      </c>
      <c r="H12" t="s">
        <v>11</v>
      </c>
      <c r="I12" t="s">
        <v>12</v>
      </c>
      <c r="K12">
        <f>(F12-AVERAGE($F$2:F11))^2</f>
        <v>0.28658430887002939</v>
      </c>
      <c r="L12">
        <f t="shared" si="4"/>
        <v>2.044649691273396</v>
      </c>
    </row>
    <row r="13" spans="1:15" x14ac:dyDescent="0.35">
      <c r="A13">
        <v>12</v>
      </c>
      <c r="B13">
        <v>61.1</v>
      </c>
      <c r="C13">
        <f t="shared" si="0"/>
        <v>6.1100000000000006E-7</v>
      </c>
      <c r="D13">
        <f t="shared" si="1"/>
        <v>4.7759724768888677E-10</v>
      </c>
      <c r="E13">
        <f t="shared" si="2"/>
        <v>4.7720475578414784E-10</v>
      </c>
      <c r="F13">
        <f t="shared" si="3"/>
        <v>159.17837258739439</v>
      </c>
      <c r="H13">
        <f>(F13-AVERAGE($F$2:$F$12))^2</f>
        <v>9.2250553307416921E-3</v>
      </c>
      <c r="I13">
        <f>($I$26-F13)^2</f>
        <v>1.0801253931664083</v>
      </c>
      <c r="K13">
        <f>(F13-AVERAGE($F$2:F12))^2</f>
        <v>9.2250553307416921E-3</v>
      </c>
      <c r="L13">
        <f t="shared" si="4"/>
        <v>1.0801253931664083</v>
      </c>
    </row>
    <row r="14" spans="1:15" x14ac:dyDescent="0.35">
      <c r="A14">
        <v>13</v>
      </c>
      <c r="B14">
        <v>61.06</v>
      </c>
      <c r="C14">
        <f t="shared" si="0"/>
        <v>6.1060000000000003E-7</v>
      </c>
      <c r="D14">
        <f t="shared" si="1"/>
        <v>4.7712832552260079E-10</v>
      </c>
      <c r="E14">
        <f t="shared" si="2"/>
        <v>4.7673621898053956E-10</v>
      </c>
      <c r="F14">
        <f t="shared" si="3"/>
        <v>159.02208553243176</v>
      </c>
      <c r="H14">
        <f>(F14-AVERAGE($F$2:$F$12))^2</f>
        <v>6.3672551802298194E-2</v>
      </c>
      <c r="I14">
        <f t="shared" ref="I14:I24" si="5">($I$26-F14)^2</f>
        <v>1.4294064374190021</v>
      </c>
      <c r="K14">
        <f>(F14-AVERAGE($F$2:F13))^2</f>
        <v>5.9697284387860539E-2</v>
      </c>
      <c r="L14">
        <f t="shared" si="4"/>
        <v>1.4294064374190021</v>
      </c>
    </row>
    <row r="15" spans="1:15" x14ac:dyDescent="0.35">
      <c r="A15">
        <v>14</v>
      </c>
      <c r="B15">
        <v>61.21</v>
      </c>
      <c r="C15">
        <f t="shared" si="0"/>
        <v>6.1210000000000003E-7</v>
      </c>
      <c r="D15">
        <f t="shared" si="1"/>
        <v>4.7888757507477748E-10</v>
      </c>
      <c r="E15">
        <f t="shared" si="2"/>
        <v>4.7849402277227482E-10</v>
      </c>
      <c r="F15">
        <f t="shared" si="3"/>
        <v>159.60842576375782</v>
      </c>
      <c r="H15">
        <f t="shared" ref="H15:H24" si="6">(F15-AVERAGE($F$2:$F$12))^2</f>
        <v>0.11156002457733573</v>
      </c>
      <c r="I15">
        <f t="shared" si="5"/>
        <v>0.37117049741394703</v>
      </c>
      <c r="K15">
        <f>(F15-AVERAGE($F$2:F14))^2</f>
        <v>0.13017995272412322</v>
      </c>
      <c r="L15">
        <f t="shared" si="4"/>
        <v>0.37117049741394703</v>
      </c>
    </row>
    <row r="16" spans="1:15" x14ac:dyDescent="0.35">
      <c r="A16">
        <v>15</v>
      </c>
      <c r="B16">
        <v>61.07</v>
      </c>
      <c r="C16">
        <f t="shared" si="0"/>
        <v>6.1070000000000004E-7</v>
      </c>
      <c r="D16">
        <f t="shared" si="1"/>
        <v>4.7724554166906588E-10</v>
      </c>
      <c r="E16">
        <f t="shared" si="2"/>
        <v>4.7685333879816515E-10</v>
      </c>
      <c r="F16">
        <f t="shared" si="3"/>
        <v>159.06115249842782</v>
      </c>
      <c r="H16">
        <f t="shared" si="6"/>
        <v>4.5482915899477561E-2</v>
      </c>
      <c r="I16">
        <f t="shared" si="5"/>
        <v>1.3375174654552873</v>
      </c>
      <c r="K16">
        <f>(F16-AVERAGE($F$2:F15))^2</f>
        <v>4.504600056768971E-2</v>
      </c>
      <c r="L16">
        <f t="shared" si="4"/>
        <v>1.3375174654552873</v>
      </c>
    </row>
    <row r="17" spans="1:12" x14ac:dyDescent="0.35">
      <c r="A17">
        <v>16</v>
      </c>
      <c r="B17">
        <v>61.21</v>
      </c>
      <c r="C17">
        <f t="shared" si="0"/>
        <v>6.1210000000000003E-7</v>
      </c>
      <c r="D17">
        <f t="shared" si="1"/>
        <v>4.7888757507477748E-10</v>
      </c>
      <c r="E17">
        <f t="shared" si="2"/>
        <v>4.7849402277227482E-10</v>
      </c>
      <c r="F17">
        <f t="shared" si="3"/>
        <v>159.60842576375782</v>
      </c>
      <c r="H17">
        <f t="shared" si="6"/>
        <v>0.11156002457733573</v>
      </c>
      <c r="I17">
        <f t="shared" si="5"/>
        <v>0.37117049741394703</v>
      </c>
      <c r="K17">
        <f>(F17-AVERAGE($F$2:F16))^2</f>
        <v>0.12192820625487619</v>
      </c>
      <c r="L17">
        <f t="shared" si="4"/>
        <v>0.37117049741394703</v>
      </c>
    </row>
    <row r="18" spans="1:12" x14ac:dyDescent="0.35">
      <c r="A18">
        <v>17</v>
      </c>
      <c r="B18">
        <v>61</v>
      </c>
      <c r="C18">
        <f t="shared" si="0"/>
        <v>6.0999999999999998E-7</v>
      </c>
      <c r="D18">
        <f t="shared" si="1"/>
        <v>4.76425230230305E-10</v>
      </c>
      <c r="E18">
        <f t="shared" si="2"/>
        <v>4.7603370149561555E-10</v>
      </c>
      <c r="F18">
        <f t="shared" si="3"/>
        <v>158.7877509232122</v>
      </c>
      <c r="H18">
        <f t="shared" si="6"/>
        <v>0.23684653625620003</v>
      </c>
      <c r="I18">
        <f t="shared" si="5"/>
        <v>2.044649691273396</v>
      </c>
      <c r="K18">
        <f>(F18-AVERAGE($F$2:F17))^2</f>
        <v>0.24336120020974439</v>
      </c>
      <c r="L18">
        <f t="shared" si="4"/>
        <v>2.044649691273396</v>
      </c>
    </row>
    <row r="19" spans="1:12" x14ac:dyDescent="0.35">
      <c r="A19">
        <v>18</v>
      </c>
      <c r="B19">
        <v>61.08</v>
      </c>
      <c r="C19">
        <f t="shared" si="0"/>
        <v>6.1080000000000004E-7</v>
      </c>
      <c r="D19">
        <f t="shared" si="1"/>
        <v>4.773627674127928E-10</v>
      </c>
      <c r="E19">
        <f t="shared" si="2"/>
        <v>4.769704682051656E-10</v>
      </c>
      <c r="F19">
        <f t="shared" si="3"/>
        <v>159.100222663095</v>
      </c>
      <c r="H19">
        <f t="shared" si="6"/>
        <v>3.0344621252386531E-2</v>
      </c>
      <c r="I19">
        <f t="shared" si="5"/>
        <v>1.2486738004947802</v>
      </c>
      <c r="K19">
        <f>(F19-AVERAGE($F$2:F18))^2</f>
        <v>2.3051186527760188E-2</v>
      </c>
      <c r="L19">
        <f t="shared" si="4"/>
        <v>1.2486738004947802</v>
      </c>
    </row>
    <row r="20" spans="1:12" x14ac:dyDescent="0.35">
      <c r="A20">
        <v>19</v>
      </c>
      <c r="B20">
        <v>61.12</v>
      </c>
      <c r="C20">
        <f t="shared" si="0"/>
        <v>6.1119999999999997E-7</v>
      </c>
      <c r="D20">
        <f t="shared" si="1"/>
        <v>4.7783176634460049E-10</v>
      </c>
      <c r="E20">
        <f t="shared" si="2"/>
        <v>4.7743908171120931E-10</v>
      </c>
      <c r="F20">
        <f t="shared" si="3"/>
        <v>159.25653530323612</v>
      </c>
      <c r="H20">
        <f t="shared" si="6"/>
        <v>3.1985304244172027E-4</v>
      </c>
      <c r="I20">
        <f t="shared" si="5"/>
        <v>0.92376721838894293</v>
      </c>
      <c r="K20">
        <f>(F20-AVERAGE($F$2:F19))^2</f>
        <v>1.6695884114109304E-4</v>
      </c>
      <c r="L20">
        <f t="shared" si="4"/>
        <v>0.92376721838894293</v>
      </c>
    </row>
    <row r="21" spans="1:12" x14ac:dyDescent="0.35">
      <c r="A21">
        <v>20</v>
      </c>
      <c r="B21">
        <v>61.23</v>
      </c>
      <c r="C21">
        <f t="shared" si="0"/>
        <v>6.1229999999999994E-7</v>
      </c>
      <c r="D21">
        <f t="shared" si="1"/>
        <v>4.7912230470621918E-10</v>
      </c>
      <c r="E21">
        <f t="shared" si="2"/>
        <v>4.787285595016833E-10</v>
      </c>
      <c r="F21">
        <f t="shared" si="3"/>
        <v>159.68665879569369</v>
      </c>
      <c r="H21">
        <f t="shared" si="6"/>
        <v>0.16994103986717382</v>
      </c>
      <c r="I21">
        <f t="shared" si="5"/>
        <v>0.28196588979449438</v>
      </c>
      <c r="K21">
        <f>(F21-AVERAGE($F$2:F20))^2</f>
        <v>0.1956865116906889</v>
      </c>
      <c r="L21">
        <f t="shared" si="4"/>
        <v>0.28196588979449438</v>
      </c>
    </row>
    <row r="22" spans="1:12" x14ac:dyDescent="0.35">
      <c r="A22">
        <v>21</v>
      </c>
      <c r="B22">
        <v>61.11</v>
      </c>
      <c r="C22">
        <f t="shared" si="0"/>
        <v>6.1109999999999996E-7</v>
      </c>
      <c r="D22">
        <f t="shared" si="1"/>
        <v>4.7771450221968374E-10</v>
      </c>
      <c r="E22">
        <f t="shared" si="2"/>
        <v>4.7732191395456087E-10</v>
      </c>
      <c r="F22">
        <f t="shared" si="3"/>
        <v>159.21745234650328</v>
      </c>
      <c r="H22">
        <f t="shared" si="6"/>
        <v>3.2452838073956636E-3</v>
      </c>
      <c r="I22">
        <f t="shared" si="5"/>
        <v>1.0004221515370044</v>
      </c>
      <c r="K22">
        <f>(F22-AVERAGE($F$2:F21))^2</f>
        <v>2.3970817463629863E-3</v>
      </c>
      <c r="L22">
        <f t="shared" si="4"/>
        <v>1.0004221515370044</v>
      </c>
    </row>
    <row r="23" spans="1:12" x14ac:dyDescent="0.35">
      <c r="A23">
        <v>22</v>
      </c>
      <c r="B23">
        <v>61.01</v>
      </c>
      <c r="C23">
        <f t="shared" si="0"/>
        <v>6.1009999999999999E-7</v>
      </c>
      <c r="D23">
        <f t="shared" si="1"/>
        <v>4.7654238877669561E-10</v>
      </c>
      <c r="E23">
        <f t="shared" si="2"/>
        <v>4.7615076376050278E-10</v>
      </c>
      <c r="F23">
        <f t="shared" si="3"/>
        <v>158.82679869168118</v>
      </c>
      <c r="H23">
        <f t="shared" si="6"/>
        <v>0.20036460199903056</v>
      </c>
      <c r="I23">
        <f t="shared" si="5"/>
        <v>1.9345046368467842</v>
      </c>
      <c r="K23">
        <f>(F23-AVERAGE($F$2:F22))^2</f>
        <v>0.19121574663972574</v>
      </c>
      <c r="L23">
        <f t="shared" si="4"/>
        <v>1.9345046368467842</v>
      </c>
    </row>
    <row r="24" spans="1:12" x14ac:dyDescent="0.35">
      <c r="A24">
        <v>23</v>
      </c>
      <c r="B24">
        <v>61.18</v>
      </c>
      <c r="C24">
        <f t="shared" si="0"/>
        <v>6.1180000000000001E-7</v>
      </c>
      <c r="D24">
        <f t="shared" si="1"/>
        <v>4.7853555252666373E-10</v>
      </c>
      <c r="E24">
        <f t="shared" si="2"/>
        <v>4.781422895181239E-10</v>
      </c>
      <c r="F24">
        <f t="shared" si="3"/>
        <v>159.49110017908586</v>
      </c>
      <c r="H24">
        <f t="shared" si="6"/>
        <v>4.695041311762773E-2</v>
      </c>
      <c r="I24">
        <f t="shared" si="5"/>
        <v>0.5278941139851151</v>
      </c>
      <c r="K24">
        <f>(F24-AVERAGE($F$2:F23))^2</f>
        <v>6.0957498837980309E-2</v>
      </c>
      <c r="L24">
        <f>($I$26-F24)^2</f>
        <v>0.5278941139851151</v>
      </c>
    </row>
    <row r="26" spans="1:12" x14ac:dyDescent="0.35">
      <c r="D26" t="s">
        <v>6</v>
      </c>
      <c r="E26">
        <f>AVERAGE(E2:E24)</f>
        <v>4.7743429626794636E-10</v>
      </c>
      <c r="F26">
        <f>AVERAGE(F2:F24)</f>
        <v>159.25493905118392</v>
      </c>
      <c r="H26" t="s">
        <v>9</v>
      </c>
      <c r="I26">
        <v>160.21766339999999</v>
      </c>
    </row>
    <row r="27" spans="1:12" x14ac:dyDescent="0.35">
      <c r="D27" t="s">
        <v>8</v>
      </c>
      <c r="E27">
        <f>_xlfn.STDEV.S(E2:E24)</f>
        <v>9.6206228031330191E-13</v>
      </c>
      <c r="F27">
        <f>_xlfn.STDEV.S(F2:F24)</f>
        <v>0.32090943405697725</v>
      </c>
    </row>
    <row r="28" spans="1:12" x14ac:dyDescent="0.35">
      <c r="D28" t="s">
        <v>7</v>
      </c>
      <c r="E28">
        <f>E27/SQRT(A24)</f>
        <v>2.0060385266594137E-13</v>
      </c>
      <c r="F28">
        <f>F27/SQRT(A24)</f>
        <v>6.6914242607778091E-2</v>
      </c>
    </row>
    <row r="30" spans="1:12" x14ac:dyDescent="0.35">
      <c r="F30">
        <f>(I26-F26)/F28</f>
        <v>14.387435489020397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Dey</dc:creator>
  <cp:lastModifiedBy>Neil</cp:lastModifiedBy>
  <dcterms:created xsi:type="dcterms:W3CDTF">2023-06-23T15:56:42Z</dcterms:created>
  <dcterms:modified xsi:type="dcterms:W3CDTF">2023-11-25T03:34:32Z</dcterms:modified>
</cp:coreProperties>
</file>